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48" windowWidth="12120" windowHeight="8448" activeTab="0"/>
  </bookViews>
  <sheets>
    <sheet name="9 месяцев" sheetId="1" r:id="rId1"/>
  </sheets>
  <definedNames>
    <definedName name="Boss_FIO">#REF!</definedName>
    <definedName name="Budget_Level">#REF!</definedName>
    <definedName name="Buh_Dol">#REF!</definedName>
    <definedName name="Buh_FIO">#REF!</definedName>
    <definedName name="Chef_Dol">#REF!</definedName>
    <definedName name="Chef_FIO">#REF!</definedName>
    <definedName name="CurentGroup">#REF!</definedName>
    <definedName name="CurRow">#REF!</definedName>
    <definedName name="Data">#REF!</definedName>
    <definedName name="DataFields">#REF!</definedName>
    <definedName name="dDate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Footer">#REF!</definedName>
    <definedName name="GroupOrder">#REF!</definedName>
    <definedName name="NastrFields">#REF!</definedName>
    <definedName name="nCheck_3">#REF!</definedName>
    <definedName name="nCheck_4">#REF!</definedName>
    <definedName name="nCheck_5">#REF!</definedName>
    <definedName name="nOption_2">#REF!</definedName>
    <definedName name="nOtborLink1">#REF!</definedName>
    <definedName name="nOtborLink2">#REF!</definedName>
    <definedName name="nOtborLink4">#REF!</definedName>
    <definedName name="PrevGroupName">#REF!</definedName>
    <definedName name="PrevGroupValue">#REF!</definedName>
    <definedName name="Rash_Date">#REF!</definedName>
    <definedName name="s_218140">#REF!</definedName>
    <definedName name="s_218175">#REF!</definedName>
    <definedName name="s_218179">#REF!</definedName>
    <definedName name="s_218190">#REF!</definedName>
    <definedName name="s_218311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thcash">#REF!</definedName>
    <definedName name="Today">#REF!</definedName>
    <definedName name="Today2">#REF!</definedName>
    <definedName name="totalplan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Name">#REF!</definedName>
    <definedName name="User_Phone">#REF!</definedName>
    <definedName name="Zam_Boss_FIO">#REF!</definedName>
    <definedName name="Zam_Buh_FIO">#REF!</definedName>
    <definedName name="Zam_Chef_FIO">#REF!</definedName>
    <definedName name="_xlnm.Print_Titles" localSheetId="0">'9 месяцев'!$10:$10</definedName>
    <definedName name="_xlnm.Print_Area" localSheetId="0">'9 месяцев'!$A$1:$H$87</definedName>
  </definedNames>
  <calcPr fullCalcOnLoad="1" fullPrecision="0"/>
</workbook>
</file>

<file path=xl/sharedStrings.xml><?xml version="1.0" encoding="utf-8"?>
<sst xmlns="http://schemas.openxmlformats.org/spreadsheetml/2006/main" count="293" uniqueCount="117">
  <si>
    <t>Целевая статья</t>
  </si>
  <si>
    <t>Наименование</t>
  </si>
  <si>
    <t>Общегосударственные вопросы</t>
  </si>
  <si>
    <t>0100</t>
  </si>
  <si>
    <t>000</t>
  </si>
  <si>
    <t>0102</t>
  </si>
  <si>
    <t>0104</t>
  </si>
  <si>
    <t>Резервные фонды</t>
  </si>
  <si>
    <t>Национальная оборона</t>
  </si>
  <si>
    <t>0200</t>
  </si>
  <si>
    <t>Национальная экономика</t>
  </si>
  <si>
    <t>0400</t>
  </si>
  <si>
    <t>Жилищно-коммунальное хозяйство</t>
  </si>
  <si>
    <t>0500</t>
  </si>
  <si>
    <t>Культура, кинематография и средства массовой информации</t>
  </si>
  <si>
    <t>0800</t>
  </si>
  <si>
    <t>Культура</t>
  </si>
  <si>
    <t>0801</t>
  </si>
  <si>
    <t>Вид расхо-дов</t>
  </si>
  <si>
    <t>Всего расходов</t>
  </si>
  <si>
    <t>Раз-дел, под-раз-дел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</si>
  <si>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</si>
  <si>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</si>
  <si>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Благоустройство</t>
  </si>
  <si>
    <t>Функционирование высшего должностного лица субъекта Российской Федерации и мунципального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</si>
  <si>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</si>
  <si>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0203</t>
  </si>
  <si>
    <t>0503</t>
  </si>
  <si>
    <t>Показатели</t>
  </si>
  <si>
    <t>0111</t>
  </si>
  <si>
    <t>Средства массовой информации</t>
  </si>
  <si>
    <t>1200</t>
  </si>
  <si>
    <t>Другие вопросы в области средств массовой информации</t>
  </si>
  <si>
    <t>1204</t>
  </si>
  <si>
    <t>870</t>
  </si>
  <si>
    <t>Резервные средства</t>
  </si>
  <si>
    <t>Мероприятия непрограммных направлений деятельности органов муниципальной власти</t>
  </si>
  <si>
    <t>120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</si>
  <si>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</si>
  <si>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</si>
  <si>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</si>
  <si>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платежей</t>
  </si>
  <si>
    <t>850</t>
  </si>
  <si>
    <t>Дорожное хозяйство</t>
  </si>
  <si>
    <t>0409</t>
  </si>
  <si>
    <t>Администрация Григорьевского сельского поселения</t>
  </si>
  <si>
    <t>ПБС: Администрация Григорьевского сельского поселения</t>
  </si>
  <si>
    <t>Глава Григорьевского сельского поселения</t>
  </si>
  <si>
    <t>Руководство и управление в сфере установленных функций органов местного самоуправления Григорьевского сельского  поселения</t>
  </si>
  <si>
    <t>Резервный фонд администрации Григорьевского сельского поселения</t>
  </si>
  <si>
    <t>Информационное освещение деятельности органов местного самоуправления Григорьевского сельского поселения</t>
  </si>
  <si>
    <t>Процент испол-нения к уточ-ненному плану года</t>
  </si>
  <si>
    <t xml:space="preserve"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
</t>
  </si>
  <si>
    <t>0000000000</t>
  </si>
  <si>
    <t>9999900000</t>
  </si>
  <si>
    <t>9999915010</t>
  </si>
  <si>
    <t>0900000000</t>
  </si>
  <si>
    <t>0800000000</t>
  </si>
  <si>
    <t>Расходы на выплаты персоналу казенных учреждений</t>
  </si>
  <si>
    <t>110</t>
  </si>
  <si>
    <t>9999915060</t>
  </si>
  <si>
    <t>Межбюджетные трансферты общего характера бюджетам бюджетной системы Российской Федерации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</si>
  <si>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</si>
  <si>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</t>
  </si>
  <si>
    <t>Иные межбюджетные трансферты</t>
  </si>
  <si>
    <t>1400</t>
  </si>
  <si>
    <t>1403</t>
  </si>
  <si>
    <t>540</t>
  </si>
  <si>
    <t>9999915070</t>
  </si>
  <si>
    <t>500</t>
  </si>
  <si>
    <t>Мероприятия администрации Григорьевского сельского поселения по благоустройству территории Григорьевского сельского поселения</t>
  </si>
  <si>
    <t>0900015080</t>
  </si>
  <si>
    <t>МП "Развитие культуры Григорьевского сельского поселения на 2017-2019 годы"</t>
  </si>
  <si>
    <t>Мероприятия администрации Григорьевского сельского поселения по развитию культуры Григорьевского сельского поселения</t>
  </si>
  <si>
    <t>0800015090</t>
  </si>
  <si>
    <t>МП "Благоустройство и озеленение территории Григорьевского сельского поселения на 2017-2019годы"</t>
  </si>
  <si>
    <t>МП "Доступная среда для инвалидов Григорьевского сельского поселения"</t>
  </si>
  <si>
    <t>Мероприятия Администрации Григорьевского по обеспечению формирования доступной среды для инвалидов Григорьевского сельского поселения</t>
  </si>
  <si>
    <t>0100000000</t>
  </si>
  <si>
    <t>0100015110</t>
  </si>
  <si>
    <t>Другие общегосударственные вопросы</t>
  </si>
  <si>
    <t>0113</t>
  </si>
  <si>
    <t>Непрограммные направления деятельности органов местного самоуправления</t>
  </si>
  <si>
    <t>Содержание и обслуживание казны Григорьевского сельского поселения, оценка недвижимости, признание прав и регулирование отношений по муниципальной собственности</t>
  </si>
  <si>
    <t>Национальная безопасность и правоохранительная деятельность</t>
  </si>
  <si>
    <t>0300</t>
  </si>
  <si>
    <t>Обеспечение пожарной безопасности</t>
  </si>
  <si>
    <t>0310</t>
  </si>
  <si>
    <t>МП "Обеспечение пожарной безопасности на территории Григорьевского сельского поселения"</t>
  </si>
  <si>
    <t>0300000000</t>
  </si>
  <si>
    <t>Мероприятия по обеспечению первичных мер пожарной безопасности в границах населенных пунктов Григорьевского сельского  поселения</t>
  </si>
  <si>
    <t>0300015140</t>
  </si>
  <si>
    <t>Другие вопросы в области национальной безопасности и правоохранительной деятельности</t>
  </si>
  <si>
    <t>0314</t>
  </si>
  <si>
    <t>МП "Профилактика правонарушений и обеспечение общественной безопасности в Григорьевском сельском поселении"</t>
  </si>
  <si>
    <t>0400000000</t>
  </si>
  <si>
    <t>Мероприятия администрации Григорьевского сельского поселения по поддержке и развитию деятельности Добровольной народной дружины Григорьевского сельского поселения</t>
  </si>
  <si>
    <t>0400015150</t>
  </si>
  <si>
    <t xml:space="preserve">Мероприятия администрации Григорьевского сельского поселения за счет средств субсидий Михайловского муниципального района по развитию культуры ММР </t>
  </si>
  <si>
    <t>к постановлению администрации</t>
  </si>
  <si>
    <t>Григорьевского сельского поселения</t>
  </si>
  <si>
    <t>Приложение 5</t>
  </si>
  <si>
    <t>Мероприятия администрации Григорьевского сельского поселения по содержанию мест захоронения</t>
  </si>
  <si>
    <t>9999910680</t>
  </si>
  <si>
    <t>9999911610</t>
  </si>
  <si>
    <t>Бюджет                        2022 года</t>
  </si>
  <si>
    <t>Уточненный бюджет                        2022 года</t>
  </si>
  <si>
    <t>от 10.10.2022 г. № 37</t>
  </si>
  <si>
    <t>расходов бюджета Григорьевского сельского поселения в ведомственной структуре расходов бюджета Григорьевского сельского поселения за 9 месяцев 2022 года</t>
  </si>
  <si>
    <t>Кассовое исполнение                  за 9 месяцев 2022 года</t>
  </si>
  <si>
    <t>Мероприятия непрограммных направлений деятельности органов местного самоуправления</t>
  </si>
  <si>
    <t>Мероприятия администрации Григорьевского сельского поселения по обеспечению первичных мер пожарной безопасности за границами населенных пунктов Григорьев-ского сельского поселения</t>
  </si>
  <si>
    <t>Закупка товаров, работ и услуг для государственных (муниципальных) нужд</t>
  </si>
  <si>
    <t>9900000000</t>
  </si>
  <si>
    <t>9990000000</t>
  </si>
  <si>
    <t>9999910710</t>
  </si>
  <si>
    <t>200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</si>
</sst>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##,0\,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2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2"/>
      <color indexed="10"/>
      <name val="Times New Roman"/>
      <family val="1"/>
    </font>
    <font>
      <sz val="17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Fill="1" applyAlignment="1">
      <alignment/>
    </xf>
    <xf numFmtId="1" fontId="3" fillId="0" borderId="10" xfId="0" applyNumberFormat="1" applyFont="1" applyFill="1" applyBorder="1" applyAlignment="1">
      <alignment horizontal="center" vertical="center" wrapText="1" shrinkToFit="1"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3" fillId="0" borderId="11" xfId="0" applyFont="1" applyFill="1" applyBorder="1" applyAlignment="1">
      <alignment horizontal="right"/>
    </xf>
    <xf numFmtId="0" fontId="3" fillId="33" borderId="10" xfId="0" applyFont="1" applyFill="1" applyBorder="1" applyAlignment="1">
      <alignment vertical="top" wrapText="1"/>
    </xf>
    <xf numFmtId="4" fontId="2" fillId="0" borderId="10" xfId="0" applyNumberFormat="1" applyFont="1" applyFill="1" applyBorder="1" applyAlignment="1">
      <alignment horizontal="center" vertical="center" shrinkToFit="1"/>
    </xf>
    <xf numFmtId="175" fontId="2" fillId="0" borderId="10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49" fontId="2" fillId="0" borderId="10" xfId="0" applyNumberFormat="1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right" wrapText="1"/>
    </xf>
    <xf numFmtId="4" fontId="2" fillId="0" borderId="10" xfId="0" applyNumberFormat="1" applyFont="1" applyBorder="1" applyAlignment="1">
      <alignment horizontal="right" shrinkToFit="1"/>
    </xf>
    <xf numFmtId="175" fontId="2" fillId="0" borderId="10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49" fontId="3" fillId="0" borderId="10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right" wrapText="1"/>
    </xf>
    <xf numFmtId="4" fontId="3" fillId="0" borderId="10" xfId="0" applyNumberFormat="1" applyFont="1" applyBorder="1" applyAlignment="1">
      <alignment horizontal="right" shrinkToFit="1"/>
    </xf>
    <xf numFmtId="175" fontId="3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1" fontId="3" fillId="0" borderId="10" xfId="0" applyNumberFormat="1" applyFont="1" applyBorder="1" applyAlignment="1">
      <alignment horizontal="right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0" fontId="5" fillId="0" borderId="0" xfId="0" applyFont="1" applyAlignment="1">
      <alignment/>
    </xf>
    <xf numFmtId="49" fontId="2" fillId="0" borderId="10" xfId="0" applyNumberFormat="1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right" shrinkToFit="1"/>
    </xf>
    <xf numFmtId="1" fontId="2" fillId="0" borderId="12" xfId="0" applyNumberFormat="1" applyFont="1" applyFill="1" applyBorder="1" applyAlignment="1">
      <alignment horizontal="center" vertical="center" wrapText="1" shrinkToFit="1"/>
    </xf>
    <xf numFmtId="1" fontId="2" fillId="0" borderId="13" xfId="0" applyNumberFormat="1" applyFont="1" applyFill="1" applyBorder="1" applyAlignment="1">
      <alignment horizontal="center" vertical="center" wrapText="1" shrinkToFit="1"/>
    </xf>
    <xf numFmtId="1" fontId="2" fillId="0" borderId="14" xfId="0" applyNumberFormat="1" applyFont="1" applyFill="1" applyBorder="1" applyAlignment="1">
      <alignment horizontal="center" vertical="center" wrapText="1" shrinkToFit="1"/>
    </xf>
    <xf numFmtId="1" fontId="2" fillId="0" borderId="12" xfId="0" applyNumberFormat="1" applyFont="1" applyFill="1" applyBorder="1" applyAlignment="1">
      <alignment horizontal="left" vertical="center" wrapText="1" shrinkToFit="1"/>
    </xf>
    <xf numFmtId="1" fontId="2" fillId="0" borderId="13" xfId="0" applyNumberFormat="1" applyFont="1" applyFill="1" applyBorder="1" applyAlignment="1">
      <alignment horizontal="left" vertical="center" wrapText="1" shrinkToFit="1"/>
    </xf>
    <xf numFmtId="0" fontId="7" fillId="0" borderId="0" xfId="0" applyFont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49" fontId="3" fillId="0" borderId="10" xfId="0" applyNumberFormat="1" applyFont="1" applyBorder="1" applyAlignment="1">
      <alignment horizontal="right" vertical="center" shrinkToFit="1"/>
    </xf>
    <xf numFmtId="4" fontId="3" fillId="0" borderId="10" xfId="0" applyNumberFormat="1" applyFont="1" applyBorder="1" applyAlignment="1">
      <alignment horizontal="right" vertical="center" shrinkToFi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7"/>
  <sheetViews>
    <sheetView tabSelected="1" view="pageBreakPreview" zoomScale="85" zoomScaleSheetLayoutView="85" zoomScalePageLayoutView="0" workbookViewId="0" topLeftCell="A1">
      <selection activeCell="G87" sqref="G87"/>
    </sheetView>
  </sheetViews>
  <sheetFormatPr defaultColWidth="9.125" defaultRowHeight="12.75"/>
  <cols>
    <col min="1" max="1" width="32.50390625" style="1" customWidth="1"/>
    <col min="2" max="2" width="6.375" style="1" customWidth="1"/>
    <col min="3" max="3" width="14.00390625" style="1" customWidth="1"/>
    <col min="4" max="4" width="8.125" style="1" customWidth="1"/>
    <col min="5" max="5" width="12.875" style="1" customWidth="1"/>
    <col min="6" max="7" width="13.00390625" style="1" customWidth="1"/>
    <col min="8" max="8" width="11.00390625" style="1" customWidth="1"/>
    <col min="9" max="9" width="10.625" style="1" customWidth="1"/>
    <col min="10" max="10" width="13.875" style="1" bestFit="1" customWidth="1"/>
    <col min="11" max="16384" width="9.125" style="1" customWidth="1"/>
  </cols>
  <sheetData>
    <row r="1" spans="1:11" ht="21">
      <c r="A1" s="5"/>
      <c r="B1" s="5"/>
      <c r="C1" s="5"/>
      <c r="D1" s="5"/>
      <c r="E1" s="34" t="s">
        <v>101</v>
      </c>
      <c r="F1" s="34"/>
      <c r="G1" s="34"/>
      <c r="H1" s="34"/>
      <c r="I1" s="34"/>
      <c r="J1" s="10"/>
      <c r="K1" s="10"/>
    </row>
    <row r="2" spans="1:11" ht="21">
      <c r="A2" s="5"/>
      <c r="B2" s="5"/>
      <c r="C2" s="5"/>
      <c r="D2" s="5"/>
      <c r="E2" s="34" t="s">
        <v>99</v>
      </c>
      <c r="F2" s="34"/>
      <c r="G2" s="34"/>
      <c r="H2" s="34"/>
      <c r="I2" s="34"/>
      <c r="J2" s="10"/>
      <c r="K2" s="10"/>
    </row>
    <row r="3" spans="1:11" ht="21">
      <c r="A3" s="5"/>
      <c r="B3" s="5"/>
      <c r="C3" s="5"/>
      <c r="D3" s="5"/>
      <c r="E3" s="34" t="s">
        <v>100</v>
      </c>
      <c r="F3" s="34"/>
      <c r="G3" s="34"/>
      <c r="H3" s="34"/>
      <c r="I3" s="34"/>
      <c r="J3" s="10"/>
      <c r="K3" s="10"/>
    </row>
    <row r="4" spans="1:9" ht="21">
      <c r="A4" s="5"/>
      <c r="B4" s="5"/>
      <c r="C4" s="5"/>
      <c r="D4" s="5"/>
      <c r="E4" s="34" t="s">
        <v>107</v>
      </c>
      <c r="F4" s="34"/>
      <c r="G4" s="34"/>
      <c r="H4" s="34"/>
      <c r="I4" s="34"/>
    </row>
    <row r="5" spans="1:8" ht="21">
      <c r="A5" s="5"/>
      <c r="B5" s="5"/>
      <c r="C5" s="5"/>
      <c r="D5" s="5"/>
      <c r="E5" s="5"/>
      <c r="F5" s="5"/>
      <c r="G5" s="5"/>
      <c r="H5" s="5"/>
    </row>
    <row r="6" spans="1:8" s="3" customFormat="1" ht="20.25" customHeight="1">
      <c r="A6" s="35" t="s">
        <v>28</v>
      </c>
      <c r="B6" s="35"/>
      <c r="C6" s="35"/>
      <c r="D6" s="35"/>
      <c r="E6" s="35"/>
      <c r="F6" s="35"/>
      <c r="G6" s="35"/>
      <c r="H6" s="35"/>
    </row>
    <row r="7" spans="1:8" s="3" customFormat="1" ht="66" customHeight="1">
      <c r="A7" s="36" t="s">
        <v>108</v>
      </c>
      <c r="B7" s="36"/>
      <c r="C7" s="36"/>
      <c r="D7" s="36"/>
      <c r="E7" s="36"/>
      <c r="F7" s="36"/>
      <c r="G7" s="36"/>
      <c r="H7" s="36"/>
    </row>
    <row r="8" ht="15">
      <c r="H8" s="6"/>
    </row>
    <row r="9" spans="1:8" ht="108.75">
      <c r="A9" s="2" t="s">
        <v>1</v>
      </c>
      <c r="B9" s="2" t="s">
        <v>20</v>
      </c>
      <c r="C9" s="2" t="s">
        <v>0</v>
      </c>
      <c r="D9" s="2" t="s">
        <v>18</v>
      </c>
      <c r="E9" s="2" t="s">
        <v>105</v>
      </c>
      <c r="F9" s="2" t="s">
        <v>106</v>
      </c>
      <c r="G9" s="2" t="s">
        <v>109</v>
      </c>
      <c r="H9" s="4" t="s">
        <v>51</v>
      </c>
    </row>
    <row r="10" spans="1:8" ht="15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2">
        <v>6</v>
      </c>
      <c r="G10" s="2">
        <v>7</v>
      </c>
      <c r="H10" s="2">
        <v>8</v>
      </c>
    </row>
    <row r="11" spans="1:8" ht="15">
      <c r="A11" s="29" t="s">
        <v>45</v>
      </c>
      <c r="B11" s="30"/>
      <c r="C11" s="30"/>
      <c r="D11" s="30"/>
      <c r="E11" s="30"/>
      <c r="F11" s="30"/>
      <c r="G11" s="30"/>
      <c r="H11" s="31"/>
    </row>
    <row r="12" spans="1:8" ht="37.5" customHeight="1">
      <c r="A12" s="32" t="s">
        <v>46</v>
      </c>
      <c r="B12" s="33"/>
      <c r="C12" s="33"/>
      <c r="D12" s="33"/>
      <c r="E12" s="8">
        <f>E87</f>
        <v>6763644</v>
      </c>
      <c r="F12" s="8">
        <f>F87</f>
        <v>8241149</v>
      </c>
      <c r="G12" s="8">
        <f>G87</f>
        <v>5699310.99</v>
      </c>
      <c r="H12" s="9">
        <f aca="true" t="shared" si="0" ref="H12:H67">G12/F12%</f>
        <v>69.2</v>
      </c>
    </row>
    <row r="13" spans="1:10" s="17" customFormat="1" ht="36" customHeight="1">
      <c r="A13" s="11" t="s">
        <v>2</v>
      </c>
      <c r="B13" s="12" t="s">
        <v>3</v>
      </c>
      <c r="C13" s="12" t="s">
        <v>53</v>
      </c>
      <c r="D13" s="12" t="s">
        <v>4</v>
      </c>
      <c r="E13" s="13">
        <f>E14+E18+E24+E28</f>
        <v>2551632</v>
      </c>
      <c r="F13" s="13">
        <f>F14+F18+F24+F28</f>
        <v>2836005</v>
      </c>
      <c r="G13" s="13">
        <f>G14+G18+G24+G28</f>
        <v>1940471.53</v>
      </c>
      <c r="H13" s="14">
        <f t="shared" si="0"/>
        <v>68.4</v>
      </c>
      <c r="I13" s="15"/>
      <c r="J13" s="16"/>
    </row>
    <row r="14" spans="1:9" s="22" customFormat="1" ht="63" customHeight="1">
      <c r="A14" s="18" t="s">
        <v>24</v>
      </c>
      <c r="B14" s="19" t="s">
        <v>5</v>
      </c>
      <c r="C14" s="19" t="s">
        <v>53</v>
      </c>
      <c r="D14" s="19" t="s">
        <v>4</v>
      </c>
      <c r="E14" s="20">
        <f aca="true" t="shared" si="1" ref="E14:G16">E15</f>
        <v>895871</v>
      </c>
      <c r="F14" s="20">
        <f t="shared" si="1"/>
        <v>895871</v>
      </c>
      <c r="G14" s="20">
        <f t="shared" si="1"/>
        <v>578398.58</v>
      </c>
      <c r="H14" s="21">
        <f t="shared" si="0"/>
        <v>64.6</v>
      </c>
      <c r="I14" s="15"/>
    </row>
    <row r="15" spans="1:9" s="22" customFormat="1" ht="54.75" customHeight="1">
      <c r="A15" s="18" t="s">
        <v>36</v>
      </c>
      <c r="B15" s="19" t="s">
        <v>5</v>
      </c>
      <c r="C15" s="19" t="s">
        <v>54</v>
      </c>
      <c r="D15" s="19" t="s">
        <v>4</v>
      </c>
      <c r="E15" s="20">
        <f t="shared" si="1"/>
        <v>895871</v>
      </c>
      <c r="F15" s="20">
        <f t="shared" si="1"/>
        <v>895871</v>
      </c>
      <c r="G15" s="20">
        <f t="shared" si="1"/>
        <v>578398.58</v>
      </c>
      <c r="H15" s="21">
        <f t="shared" si="0"/>
        <v>64.6</v>
      </c>
      <c r="I15" s="15"/>
    </row>
    <row r="16" spans="1:9" s="22" customFormat="1" ht="30.75">
      <c r="A16" s="18" t="s">
        <v>47</v>
      </c>
      <c r="B16" s="19" t="s">
        <v>5</v>
      </c>
      <c r="C16" s="19" t="s">
        <v>55</v>
      </c>
      <c r="D16" s="19" t="s">
        <v>4</v>
      </c>
      <c r="E16" s="20">
        <f>E17</f>
        <v>895871</v>
      </c>
      <c r="F16" s="20">
        <f t="shared" si="1"/>
        <v>895871</v>
      </c>
      <c r="G16" s="20">
        <f t="shared" si="1"/>
        <v>578398.58</v>
      </c>
      <c r="H16" s="21">
        <f t="shared" si="0"/>
        <v>64.6</v>
      </c>
      <c r="I16" s="15"/>
    </row>
    <row r="17" spans="1:9" s="22" customFormat="1" ht="52.5" customHeight="1">
      <c r="A17" s="18" t="s">
        <v>38</v>
      </c>
      <c r="B17" s="19" t="s">
        <v>5</v>
      </c>
      <c r="C17" s="23" t="str">
        <f>C16</f>
        <v>9999915010</v>
      </c>
      <c r="D17" s="19" t="s">
        <v>37</v>
      </c>
      <c r="E17" s="20">
        <v>895871</v>
      </c>
      <c r="F17" s="20">
        <v>895871</v>
      </c>
      <c r="G17" s="20">
        <v>578398.58</v>
      </c>
      <c r="H17" s="21">
        <f t="shared" si="0"/>
        <v>64.6</v>
      </c>
      <c r="I17" s="15"/>
    </row>
    <row r="18" spans="1:9" s="22" customFormat="1" ht="130.5" customHeight="1">
      <c r="A18" s="18" t="s">
        <v>25</v>
      </c>
      <c r="B18" s="19" t="s">
        <v>6</v>
      </c>
      <c r="C18" s="19" t="s">
        <v>53</v>
      </c>
      <c r="D18" s="19" t="s">
        <v>4</v>
      </c>
      <c r="E18" s="20">
        <f aca="true" t="shared" si="2" ref="E18:G19">E19</f>
        <v>1469756</v>
      </c>
      <c r="F18" s="20">
        <f t="shared" si="2"/>
        <v>1604129</v>
      </c>
      <c r="G18" s="20">
        <f t="shared" si="2"/>
        <v>1113282.17</v>
      </c>
      <c r="H18" s="21">
        <f t="shared" si="0"/>
        <v>69.4</v>
      </c>
      <c r="I18" s="15"/>
    </row>
    <row r="19" spans="1:9" s="22" customFormat="1" ht="52.5" customHeight="1">
      <c r="A19" s="18" t="s">
        <v>36</v>
      </c>
      <c r="B19" s="19" t="s">
        <v>6</v>
      </c>
      <c r="C19" s="23">
        <v>9999900000</v>
      </c>
      <c r="D19" s="19" t="s">
        <v>4</v>
      </c>
      <c r="E19" s="20">
        <f t="shared" si="2"/>
        <v>1469756</v>
      </c>
      <c r="F19" s="20">
        <f t="shared" si="2"/>
        <v>1604129</v>
      </c>
      <c r="G19" s="20">
        <f t="shared" si="2"/>
        <v>1113282.17</v>
      </c>
      <c r="H19" s="21">
        <f t="shared" si="0"/>
        <v>69.4</v>
      </c>
      <c r="I19" s="15"/>
    </row>
    <row r="20" spans="1:9" s="22" customFormat="1" ht="93">
      <c r="A20" s="18" t="s">
        <v>48</v>
      </c>
      <c r="B20" s="19" t="s">
        <v>6</v>
      </c>
      <c r="C20" s="23">
        <v>9999915020</v>
      </c>
      <c r="D20" s="19" t="s">
        <v>4</v>
      </c>
      <c r="E20" s="20">
        <f>E21+E22+E23</f>
        <v>1469756</v>
      </c>
      <c r="F20" s="20">
        <f>F21+F22+F23</f>
        <v>1604129</v>
      </c>
      <c r="G20" s="20">
        <f>G21+G22+G23</f>
        <v>1113282.17</v>
      </c>
      <c r="H20" s="21">
        <f t="shared" si="0"/>
        <v>69.4</v>
      </c>
      <c r="I20" s="15"/>
    </row>
    <row r="21" spans="1:9" s="22" customFormat="1" ht="51" customHeight="1">
      <c r="A21" s="18" t="s">
        <v>38</v>
      </c>
      <c r="B21" s="19" t="s">
        <v>6</v>
      </c>
      <c r="C21" s="23">
        <v>9999915020</v>
      </c>
      <c r="D21" s="19" t="s">
        <v>37</v>
      </c>
      <c r="E21" s="20">
        <f>1093149+330131</f>
        <v>1423280</v>
      </c>
      <c r="F21" s="20">
        <f>1196354+361299</f>
        <v>1557653</v>
      </c>
      <c r="G21" s="20">
        <f>847188.31+250122.1</f>
        <v>1097310.41</v>
      </c>
      <c r="H21" s="21">
        <f t="shared" si="0"/>
        <v>70.4</v>
      </c>
      <c r="I21" s="15"/>
    </row>
    <row r="22" spans="1:9" s="22" customFormat="1" ht="66.75" customHeight="1">
      <c r="A22" s="18" t="s">
        <v>39</v>
      </c>
      <c r="B22" s="19" t="s">
        <v>6</v>
      </c>
      <c r="C22" s="23">
        <f>C21</f>
        <v>9999915020</v>
      </c>
      <c r="D22" s="19" t="s">
        <v>40</v>
      </c>
      <c r="E22" s="20">
        <v>44055</v>
      </c>
      <c r="F22" s="20">
        <v>44055</v>
      </c>
      <c r="G22" s="20">
        <v>14464.08</v>
      </c>
      <c r="H22" s="21">
        <f t="shared" si="0"/>
        <v>32.8</v>
      </c>
      <c r="I22" s="15"/>
    </row>
    <row r="23" spans="1:9" s="22" customFormat="1" ht="31.5" customHeight="1">
      <c r="A23" s="18" t="s">
        <v>41</v>
      </c>
      <c r="B23" s="19" t="s">
        <v>6</v>
      </c>
      <c r="C23" s="23">
        <f>C22</f>
        <v>9999915020</v>
      </c>
      <c r="D23" s="19" t="s">
        <v>42</v>
      </c>
      <c r="E23" s="20">
        <f>405+2016</f>
        <v>2421</v>
      </c>
      <c r="F23" s="20">
        <f>405+2016</f>
        <v>2421</v>
      </c>
      <c r="G23" s="20">
        <v>1507.68</v>
      </c>
      <c r="H23" s="21">
        <f t="shared" si="0"/>
        <v>62.3</v>
      </c>
      <c r="I23" s="15"/>
    </row>
    <row r="24" spans="1:9" s="22" customFormat="1" ht="15">
      <c r="A24" s="18" t="s">
        <v>7</v>
      </c>
      <c r="B24" s="19" t="s">
        <v>29</v>
      </c>
      <c r="C24" s="19" t="s">
        <v>53</v>
      </c>
      <c r="D24" s="19" t="s">
        <v>4</v>
      </c>
      <c r="E24" s="20">
        <f aca="true" t="shared" si="3" ref="E24:G26">E25</f>
        <v>10000</v>
      </c>
      <c r="F24" s="20">
        <f t="shared" si="3"/>
        <v>10000</v>
      </c>
      <c r="G24" s="20">
        <f t="shared" si="3"/>
        <v>0</v>
      </c>
      <c r="H24" s="21">
        <f t="shared" si="0"/>
        <v>0</v>
      </c>
      <c r="I24" s="15"/>
    </row>
    <row r="25" spans="1:9" s="22" customFormat="1" ht="57.75" customHeight="1">
      <c r="A25" s="18" t="s">
        <v>36</v>
      </c>
      <c r="B25" s="19" t="s">
        <v>29</v>
      </c>
      <c r="C25" s="23">
        <v>9999900000</v>
      </c>
      <c r="D25" s="19" t="s">
        <v>4</v>
      </c>
      <c r="E25" s="20">
        <f>E26</f>
        <v>10000</v>
      </c>
      <c r="F25" s="20">
        <f t="shared" si="3"/>
        <v>10000</v>
      </c>
      <c r="G25" s="20">
        <f t="shared" si="3"/>
        <v>0</v>
      </c>
      <c r="H25" s="21">
        <f t="shared" si="0"/>
        <v>0</v>
      </c>
      <c r="I25" s="15"/>
    </row>
    <row r="26" spans="1:9" s="22" customFormat="1" ht="48.75" customHeight="1">
      <c r="A26" s="18" t="s">
        <v>49</v>
      </c>
      <c r="B26" s="19" t="s">
        <v>29</v>
      </c>
      <c r="C26" s="23">
        <v>9999915040</v>
      </c>
      <c r="D26" s="19" t="s">
        <v>4</v>
      </c>
      <c r="E26" s="20">
        <f>E27</f>
        <v>10000</v>
      </c>
      <c r="F26" s="20">
        <f t="shared" si="3"/>
        <v>10000</v>
      </c>
      <c r="G26" s="20">
        <f t="shared" si="3"/>
        <v>0</v>
      </c>
      <c r="H26" s="21">
        <f t="shared" si="0"/>
        <v>0</v>
      </c>
      <c r="I26" s="15"/>
    </row>
    <row r="27" spans="1:9" s="22" customFormat="1" ht="21" customHeight="1">
      <c r="A27" s="18" t="s">
        <v>35</v>
      </c>
      <c r="B27" s="19" t="s">
        <v>29</v>
      </c>
      <c r="C27" s="23">
        <f>C26</f>
        <v>9999915040</v>
      </c>
      <c r="D27" s="19" t="s">
        <v>34</v>
      </c>
      <c r="E27" s="20">
        <v>10000</v>
      </c>
      <c r="F27" s="20">
        <v>10000</v>
      </c>
      <c r="G27" s="20">
        <v>0</v>
      </c>
      <c r="H27" s="21">
        <f t="shared" si="0"/>
        <v>0</v>
      </c>
      <c r="I27" s="15"/>
    </row>
    <row r="28" spans="1:9" s="22" customFormat="1" ht="40.5" customHeight="1">
      <c r="A28" s="24" t="s">
        <v>80</v>
      </c>
      <c r="B28" s="19" t="s">
        <v>81</v>
      </c>
      <c r="C28" s="19" t="s">
        <v>53</v>
      </c>
      <c r="D28" s="19" t="s">
        <v>4</v>
      </c>
      <c r="E28" s="20">
        <f>E29</f>
        <v>176005</v>
      </c>
      <c r="F28" s="20">
        <f aca="true" t="shared" si="4" ref="F28:G30">F29</f>
        <v>326005</v>
      </c>
      <c r="G28" s="20">
        <f t="shared" si="4"/>
        <v>248790.78</v>
      </c>
      <c r="H28" s="21">
        <f t="shared" si="0"/>
        <v>76.3</v>
      </c>
      <c r="I28" s="15"/>
    </row>
    <row r="29" spans="1:9" s="22" customFormat="1" ht="54" customHeight="1">
      <c r="A29" s="25" t="s">
        <v>82</v>
      </c>
      <c r="B29" s="19" t="s">
        <v>81</v>
      </c>
      <c r="C29" s="23">
        <v>9999900000</v>
      </c>
      <c r="D29" s="19" t="s">
        <v>4</v>
      </c>
      <c r="E29" s="20">
        <f>E30</f>
        <v>176005</v>
      </c>
      <c r="F29" s="20">
        <f t="shared" si="4"/>
        <v>326005</v>
      </c>
      <c r="G29" s="20">
        <f t="shared" si="4"/>
        <v>248790.78</v>
      </c>
      <c r="H29" s="21">
        <f t="shared" si="0"/>
        <v>76.3</v>
      </c>
      <c r="I29" s="15"/>
    </row>
    <row r="30" spans="1:9" s="22" customFormat="1" ht="96.75" customHeight="1">
      <c r="A30" s="24" t="s">
        <v>83</v>
      </c>
      <c r="B30" s="19" t="s">
        <v>81</v>
      </c>
      <c r="C30" s="23">
        <v>9999915160</v>
      </c>
      <c r="D30" s="19" t="s">
        <v>4</v>
      </c>
      <c r="E30" s="20">
        <f>E31</f>
        <v>176005</v>
      </c>
      <c r="F30" s="20">
        <f t="shared" si="4"/>
        <v>326005</v>
      </c>
      <c r="G30" s="20">
        <f t="shared" si="4"/>
        <v>248790.78</v>
      </c>
      <c r="H30" s="21">
        <f t="shared" si="0"/>
        <v>76.3</v>
      </c>
      <c r="I30" s="15"/>
    </row>
    <row r="31" spans="1:9" s="22" customFormat="1" ht="71.25" customHeight="1">
      <c r="A31" s="18" t="s">
        <v>39</v>
      </c>
      <c r="B31" s="19" t="s">
        <v>81</v>
      </c>
      <c r="C31" s="23">
        <f>C30</f>
        <v>9999915160</v>
      </c>
      <c r="D31" s="19" t="s">
        <v>40</v>
      </c>
      <c r="E31" s="20">
        <v>176005</v>
      </c>
      <c r="F31" s="20">
        <v>326005</v>
      </c>
      <c r="G31" s="20">
        <v>248790.78</v>
      </c>
      <c r="H31" s="21">
        <f t="shared" si="0"/>
        <v>76.3</v>
      </c>
      <c r="I31" s="15"/>
    </row>
    <row r="32" spans="1:9" s="17" customFormat="1" ht="15">
      <c r="A32" s="11" t="s">
        <v>8</v>
      </c>
      <c r="B32" s="12" t="s">
        <v>9</v>
      </c>
      <c r="C32" s="12" t="s">
        <v>53</v>
      </c>
      <c r="D32" s="12" t="s">
        <v>4</v>
      </c>
      <c r="E32" s="13">
        <f aca="true" t="shared" si="5" ref="E32:G40">E33</f>
        <v>345914</v>
      </c>
      <c r="F32" s="13">
        <f t="shared" si="5"/>
        <v>345914</v>
      </c>
      <c r="G32" s="13">
        <f t="shared" si="5"/>
        <v>235020.6</v>
      </c>
      <c r="H32" s="14">
        <f t="shared" si="0"/>
        <v>67.9</v>
      </c>
      <c r="I32" s="15"/>
    </row>
    <row r="33" spans="1:9" s="22" customFormat="1" ht="30.75">
      <c r="A33" s="18" t="s">
        <v>21</v>
      </c>
      <c r="B33" s="19" t="s">
        <v>26</v>
      </c>
      <c r="C33" s="19" t="s">
        <v>53</v>
      </c>
      <c r="D33" s="19" t="s">
        <v>4</v>
      </c>
      <c r="E33" s="20">
        <f t="shared" si="5"/>
        <v>345914</v>
      </c>
      <c r="F33" s="20">
        <f t="shared" si="5"/>
        <v>345914</v>
      </c>
      <c r="G33" s="20">
        <f t="shared" si="5"/>
        <v>235020.6</v>
      </c>
      <c r="H33" s="21">
        <f t="shared" si="0"/>
        <v>67.9</v>
      </c>
      <c r="I33" s="15"/>
    </row>
    <row r="34" spans="1:9" s="22" customFormat="1" ht="51.75" customHeight="1">
      <c r="A34" s="18" t="s">
        <v>36</v>
      </c>
      <c r="B34" s="19" t="s">
        <v>26</v>
      </c>
      <c r="C34" s="23">
        <v>9999900000</v>
      </c>
      <c r="D34" s="19" t="s">
        <v>4</v>
      </c>
      <c r="E34" s="20">
        <f t="shared" si="5"/>
        <v>345914</v>
      </c>
      <c r="F34" s="20">
        <f t="shared" si="5"/>
        <v>345914</v>
      </c>
      <c r="G34" s="20">
        <f t="shared" si="5"/>
        <v>235020.6</v>
      </c>
      <c r="H34" s="21">
        <f t="shared" si="0"/>
        <v>67.9</v>
      </c>
      <c r="I34" s="15"/>
    </row>
    <row r="35" spans="1:9" s="22" customFormat="1" ht="62.25">
      <c r="A35" s="18" t="s">
        <v>22</v>
      </c>
      <c r="B35" s="19" t="s">
        <v>26</v>
      </c>
      <c r="C35" s="23">
        <v>9999951180</v>
      </c>
      <c r="D35" s="19" t="s">
        <v>4</v>
      </c>
      <c r="E35" s="20">
        <f>E36</f>
        <v>345914</v>
      </c>
      <c r="F35" s="20">
        <f t="shared" si="5"/>
        <v>345914</v>
      </c>
      <c r="G35" s="20">
        <f t="shared" si="5"/>
        <v>235020.6</v>
      </c>
      <c r="H35" s="21">
        <f t="shared" si="0"/>
        <v>67.9</v>
      </c>
      <c r="I35" s="15"/>
    </row>
    <row r="36" spans="1:9" s="22" customFormat="1" ht="49.5" customHeight="1">
      <c r="A36" s="18" t="s">
        <v>38</v>
      </c>
      <c r="B36" s="19" t="s">
        <v>26</v>
      </c>
      <c r="C36" s="23">
        <v>9999951180</v>
      </c>
      <c r="D36" s="19" t="s">
        <v>37</v>
      </c>
      <c r="E36" s="20">
        <v>345914</v>
      </c>
      <c r="F36" s="20">
        <v>345914</v>
      </c>
      <c r="G36" s="20">
        <v>235020.6</v>
      </c>
      <c r="H36" s="21">
        <f t="shared" si="0"/>
        <v>67.9</v>
      </c>
      <c r="I36" s="15"/>
    </row>
    <row r="37" spans="1:9" s="22" customFormat="1" ht="49.5" customHeight="1">
      <c r="A37" s="11" t="s">
        <v>84</v>
      </c>
      <c r="B37" s="12" t="s">
        <v>85</v>
      </c>
      <c r="C37" s="12" t="s">
        <v>53</v>
      </c>
      <c r="D37" s="12" t="s">
        <v>4</v>
      </c>
      <c r="E37" s="13">
        <f>E38+E47</f>
        <v>397000</v>
      </c>
      <c r="F37" s="13">
        <f>F38+F47</f>
        <v>562600</v>
      </c>
      <c r="G37" s="13">
        <f>G38+G47</f>
        <v>74450</v>
      </c>
      <c r="H37" s="14">
        <f t="shared" si="0"/>
        <v>13.2</v>
      </c>
      <c r="I37" s="15"/>
    </row>
    <row r="38" spans="1:9" s="22" customFormat="1" ht="36" customHeight="1">
      <c r="A38" s="18" t="s">
        <v>86</v>
      </c>
      <c r="B38" s="19" t="s">
        <v>87</v>
      </c>
      <c r="C38" s="19" t="s">
        <v>53</v>
      </c>
      <c r="D38" s="19" t="s">
        <v>4</v>
      </c>
      <c r="E38" s="20">
        <f>E39+E42</f>
        <v>392000</v>
      </c>
      <c r="F38" s="20">
        <f>F39+F42</f>
        <v>557600</v>
      </c>
      <c r="G38" s="20">
        <f>G39+G42</f>
        <v>74450</v>
      </c>
      <c r="H38" s="21">
        <f t="shared" si="0"/>
        <v>13.4</v>
      </c>
      <c r="I38" s="15"/>
    </row>
    <row r="39" spans="1:9" s="22" customFormat="1" ht="68.25" customHeight="1">
      <c r="A39" s="18" t="s">
        <v>88</v>
      </c>
      <c r="B39" s="19" t="s">
        <v>87</v>
      </c>
      <c r="C39" s="19" t="s">
        <v>89</v>
      </c>
      <c r="D39" s="19" t="s">
        <v>4</v>
      </c>
      <c r="E39" s="20">
        <f t="shared" si="5"/>
        <v>392000</v>
      </c>
      <c r="F39" s="20">
        <f t="shared" si="5"/>
        <v>392000</v>
      </c>
      <c r="G39" s="20">
        <f t="shared" si="5"/>
        <v>74450</v>
      </c>
      <c r="H39" s="21">
        <f t="shared" si="0"/>
        <v>19</v>
      </c>
      <c r="I39" s="15"/>
    </row>
    <row r="40" spans="1:9" s="22" customFormat="1" ht="99" customHeight="1">
      <c r="A40" s="18" t="s">
        <v>90</v>
      </c>
      <c r="B40" s="19" t="s">
        <v>87</v>
      </c>
      <c r="C40" s="19" t="s">
        <v>91</v>
      </c>
      <c r="D40" s="19" t="s">
        <v>4</v>
      </c>
      <c r="E40" s="20">
        <f>E41</f>
        <v>392000</v>
      </c>
      <c r="F40" s="20">
        <f t="shared" si="5"/>
        <v>392000</v>
      </c>
      <c r="G40" s="20">
        <f t="shared" si="5"/>
        <v>74450</v>
      </c>
      <c r="H40" s="21">
        <f t="shared" si="0"/>
        <v>19</v>
      </c>
      <c r="I40" s="15"/>
    </row>
    <row r="41" spans="1:9" s="22" customFormat="1" ht="69.75" customHeight="1">
      <c r="A41" s="18" t="s">
        <v>39</v>
      </c>
      <c r="B41" s="19" t="s">
        <v>87</v>
      </c>
      <c r="C41" s="19" t="s">
        <v>91</v>
      </c>
      <c r="D41" s="19" t="s">
        <v>40</v>
      </c>
      <c r="E41" s="20">
        <v>392000</v>
      </c>
      <c r="F41" s="20">
        <v>392000</v>
      </c>
      <c r="G41" s="20">
        <v>74450</v>
      </c>
      <c r="H41" s="21">
        <f t="shared" si="0"/>
        <v>19</v>
      </c>
      <c r="I41" s="15"/>
    </row>
    <row r="42" spans="1:9" s="22" customFormat="1" ht="51" customHeight="1">
      <c r="A42" s="25" t="s">
        <v>82</v>
      </c>
      <c r="B42" s="19" t="s">
        <v>87</v>
      </c>
      <c r="C42" s="37" t="s">
        <v>113</v>
      </c>
      <c r="D42" s="37" t="s">
        <v>4</v>
      </c>
      <c r="E42" s="38">
        <f aca="true" t="shared" si="6" ref="E42:G45">E43</f>
        <v>0</v>
      </c>
      <c r="F42" s="38">
        <f t="shared" si="6"/>
        <v>165600</v>
      </c>
      <c r="G42" s="38">
        <f t="shared" si="6"/>
        <v>0</v>
      </c>
      <c r="H42" s="21">
        <f t="shared" si="0"/>
        <v>0</v>
      </c>
      <c r="I42" s="15"/>
    </row>
    <row r="43" spans="1:9" s="22" customFormat="1" ht="69.75" customHeight="1">
      <c r="A43" s="25" t="s">
        <v>110</v>
      </c>
      <c r="B43" s="19" t="s">
        <v>87</v>
      </c>
      <c r="C43" s="37" t="s">
        <v>114</v>
      </c>
      <c r="D43" s="37" t="s">
        <v>4</v>
      </c>
      <c r="E43" s="38">
        <f t="shared" si="6"/>
        <v>0</v>
      </c>
      <c r="F43" s="38">
        <f t="shared" si="6"/>
        <v>165600</v>
      </c>
      <c r="G43" s="38">
        <f t="shared" si="6"/>
        <v>0</v>
      </c>
      <c r="H43" s="21">
        <f t="shared" si="0"/>
        <v>0</v>
      </c>
      <c r="I43" s="15"/>
    </row>
    <row r="44" spans="1:9" s="22" customFormat="1" ht="105.75" customHeight="1">
      <c r="A44" s="25" t="s">
        <v>111</v>
      </c>
      <c r="B44" s="19" t="s">
        <v>87</v>
      </c>
      <c r="C44" s="37" t="s">
        <v>115</v>
      </c>
      <c r="D44" s="37" t="s">
        <v>4</v>
      </c>
      <c r="E44" s="38">
        <f t="shared" si="6"/>
        <v>0</v>
      </c>
      <c r="F44" s="38">
        <f t="shared" si="6"/>
        <v>165600</v>
      </c>
      <c r="G44" s="38">
        <f t="shared" si="6"/>
        <v>0</v>
      </c>
      <c r="H44" s="21">
        <f t="shared" si="0"/>
        <v>0</v>
      </c>
      <c r="I44" s="15"/>
    </row>
    <row r="45" spans="1:9" s="22" customFormat="1" ht="50.25" customHeight="1">
      <c r="A45" s="24" t="s">
        <v>112</v>
      </c>
      <c r="B45" s="19" t="s">
        <v>87</v>
      </c>
      <c r="C45" s="37" t="s">
        <v>115</v>
      </c>
      <c r="D45" s="37" t="s">
        <v>116</v>
      </c>
      <c r="E45" s="38">
        <f t="shared" si="6"/>
        <v>0</v>
      </c>
      <c r="F45" s="38">
        <f t="shared" si="6"/>
        <v>165600</v>
      </c>
      <c r="G45" s="38">
        <f t="shared" si="6"/>
        <v>0</v>
      </c>
      <c r="H45" s="21">
        <f t="shared" si="0"/>
        <v>0</v>
      </c>
      <c r="I45" s="15"/>
    </row>
    <row r="46" spans="1:9" s="22" customFormat="1" ht="69.75" customHeight="1">
      <c r="A46" s="25" t="s">
        <v>39</v>
      </c>
      <c r="B46" s="19" t="s">
        <v>87</v>
      </c>
      <c r="C46" s="37" t="s">
        <v>115</v>
      </c>
      <c r="D46" s="37" t="s">
        <v>40</v>
      </c>
      <c r="E46" s="38">
        <v>0</v>
      </c>
      <c r="F46" s="38">
        <v>165600</v>
      </c>
      <c r="G46" s="38">
        <v>0</v>
      </c>
      <c r="H46" s="21">
        <f t="shared" si="0"/>
        <v>0</v>
      </c>
      <c r="I46" s="15"/>
    </row>
    <row r="47" spans="1:9" s="22" customFormat="1" ht="69.75" customHeight="1">
      <c r="A47" s="18" t="s">
        <v>92</v>
      </c>
      <c r="B47" s="19" t="s">
        <v>93</v>
      </c>
      <c r="C47" s="19" t="s">
        <v>53</v>
      </c>
      <c r="D47" s="19" t="s">
        <v>4</v>
      </c>
      <c r="E47" s="20">
        <f>E48</f>
        <v>5000</v>
      </c>
      <c r="F47" s="20">
        <f aca="true" t="shared" si="7" ref="F47:G49">F48</f>
        <v>5000</v>
      </c>
      <c r="G47" s="20">
        <f t="shared" si="7"/>
        <v>0</v>
      </c>
      <c r="H47" s="21">
        <f t="shared" si="0"/>
        <v>0</v>
      </c>
      <c r="I47" s="15"/>
    </row>
    <row r="48" spans="1:9" s="22" customFormat="1" ht="86.25" customHeight="1">
      <c r="A48" s="18" t="s">
        <v>94</v>
      </c>
      <c r="B48" s="19" t="s">
        <v>93</v>
      </c>
      <c r="C48" s="19" t="s">
        <v>95</v>
      </c>
      <c r="D48" s="19" t="s">
        <v>4</v>
      </c>
      <c r="E48" s="20">
        <f>E49</f>
        <v>5000</v>
      </c>
      <c r="F48" s="20">
        <f t="shared" si="7"/>
        <v>5000</v>
      </c>
      <c r="G48" s="20">
        <f t="shared" si="7"/>
        <v>0</v>
      </c>
      <c r="H48" s="21">
        <f t="shared" si="0"/>
        <v>0</v>
      </c>
      <c r="I48" s="15"/>
    </row>
    <row r="49" spans="1:9" s="22" customFormat="1" ht="117.75" customHeight="1">
      <c r="A49" s="18" t="s">
        <v>96</v>
      </c>
      <c r="B49" s="19" t="s">
        <v>93</v>
      </c>
      <c r="C49" s="19" t="s">
        <v>97</v>
      </c>
      <c r="D49" s="19" t="s">
        <v>4</v>
      </c>
      <c r="E49" s="20">
        <f>E50</f>
        <v>5000</v>
      </c>
      <c r="F49" s="20">
        <f t="shared" si="7"/>
        <v>5000</v>
      </c>
      <c r="G49" s="20">
        <f t="shared" si="7"/>
        <v>0</v>
      </c>
      <c r="H49" s="21">
        <f t="shared" si="0"/>
        <v>0</v>
      </c>
      <c r="I49" s="15"/>
    </row>
    <row r="50" spans="1:9" s="22" customFormat="1" ht="49.5" customHeight="1">
      <c r="A50" s="18" t="s">
        <v>39</v>
      </c>
      <c r="B50" s="19" t="s">
        <v>93</v>
      </c>
      <c r="C50" s="19" t="s">
        <v>97</v>
      </c>
      <c r="D50" s="19" t="s">
        <v>40</v>
      </c>
      <c r="E50" s="20">
        <v>5000</v>
      </c>
      <c r="F50" s="20">
        <v>5000</v>
      </c>
      <c r="G50" s="20">
        <v>0</v>
      </c>
      <c r="H50" s="21">
        <f t="shared" si="0"/>
        <v>0</v>
      </c>
      <c r="I50" s="15"/>
    </row>
    <row r="51" spans="1:9" s="26" customFormat="1" ht="15">
      <c r="A51" s="11" t="s">
        <v>10</v>
      </c>
      <c r="B51" s="12" t="s">
        <v>11</v>
      </c>
      <c r="C51" s="12" t="s">
        <v>53</v>
      </c>
      <c r="D51" s="12" t="s">
        <v>4</v>
      </c>
      <c r="E51" s="13">
        <f>E52</f>
        <v>1831080</v>
      </c>
      <c r="F51" s="13">
        <f>F52</f>
        <v>1831080</v>
      </c>
      <c r="G51" s="13">
        <f>G52</f>
        <v>1829536</v>
      </c>
      <c r="H51" s="14">
        <f t="shared" si="0"/>
        <v>99.9</v>
      </c>
      <c r="I51" s="15"/>
    </row>
    <row r="52" spans="1:9" s="22" customFormat="1" ht="15">
      <c r="A52" s="18" t="s">
        <v>43</v>
      </c>
      <c r="B52" s="19" t="s">
        <v>44</v>
      </c>
      <c r="C52" s="19" t="s">
        <v>53</v>
      </c>
      <c r="D52" s="19" t="s">
        <v>4</v>
      </c>
      <c r="E52" s="20">
        <f aca="true" t="shared" si="8" ref="E52:G54">E53</f>
        <v>1831080</v>
      </c>
      <c r="F52" s="20">
        <f t="shared" si="8"/>
        <v>1831080</v>
      </c>
      <c r="G52" s="20">
        <f t="shared" si="8"/>
        <v>1829536</v>
      </c>
      <c r="H52" s="14">
        <f t="shared" si="0"/>
        <v>99.9</v>
      </c>
      <c r="I52" s="15"/>
    </row>
    <row r="53" spans="1:9" s="22" customFormat="1" ht="46.5">
      <c r="A53" s="18" t="s">
        <v>36</v>
      </c>
      <c r="B53" s="19" t="s">
        <v>44</v>
      </c>
      <c r="C53" s="23">
        <v>9999900000</v>
      </c>
      <c r="D53" s="19" t="s">
        <v>4</v>
      </c>
      <c r="E53" s="20">
        <f t="shared" si="8"/>
        <v>1831080</v>
      </c>
      <c r="F53" s="20">
        <f t="shared" si="8"/>
        <v>1831080</v>
      </c>
      <c r="G53" s="20">
        <f t="shared" si="8"/>
        <v>1829536</v>
      </c>
      <c r="H53" s="21">
        <f t="shared" si="0"/>
        <v>99.9</v>
      </c>
      <c r="I53" s="15"/>
    </row>
    <row r="54" spans="1:9" s="22" customFormat="1" ht="132" customHeight="1">
      <c r="A54" s="18" t="s">
        <v>52</v>
      </c>
      <c r="B54" s="19" t="s">
        <v>44</v>
      </c>
      <c r="C54" s="23">
        <v>9999911630</v>
      </c>
      <c r="D54" s="19" t="s">
        <v>4</v>
      </c>
      <c r="E54" s="20">
        <f t="shared" si="8"/>
        <v>1831080</v>
      </c>
      <c r="F54" s="20">
        <f t="shared" si="8"/>
        <v>1831080</v>
      </c>
      <c r="G54" s="20">
        <f t="shared" si="8"/>
        <v>1829536</v>
      </c>
      <c r="H54" s="21">
        <f t="shared" si="0"/>
        <v>99.9</v>
      </c>
      <c r="I54" s="15"/>
    </row>
    <row r="55" spans="1:9" s="22" customFormat="1" ht="62.25">
      <c r="A55" s="18" t="s">
        <v>39</v>
      </c>
      <c r="B55" s="19" t="s">
        <v>44</v>
      </c>
      <c r="C55" s="23">
        <f>C54</f>
        <v>9999911630</v>
      </c>
      <c r="D55" s="19" t="s">
        <v>40</v>
      </c>
      <c r="E55" s="20">
        <v>1831080</v>
      </c>
      <c r="F55" s="20">
        <v>1831080</v>
      </c>
      <c r="G55" s="20">
        <v>1829536</v>
      </c>
      <c r="H55" s="21">
        <f t="shared" si="0"/>
        <v>99.9</v>
      </c>
      <c r="I55" s="15"/>
    </row>
    <row r="56" spans="1:9" s="17" customFormat="1" ht="30.75">
      <c r="A56" s="11" t="s">
        <v>12</v>
      </c>
      <c r="B56" s="12" t="s">
        <v>13</v>
      </c>
      <c r="C56" s="12" t="s">
        <v>53</v>
      </c>
      <c r="D56" s="12" t="s">
        <v>4</v>
      </c>
      <c r="E56" s="13">
        <f aca="true" t="shared" si="9" ref="E56:G59">E57</f>
        <v>235561</v>
      </c>
      <c r="F56" s="13">
        <f t="shared" si="9"/>
        <v>913093</v>
      </c>
      <c r="G56" s="13">
        <f t="shared" si="9"/>
        <v>505396.57</v>
      </c>
      <c r="H56" s="14">
        <f t="shared" si="0"/>
        <v>55.3</v>
      </c>
      <c r="I56" s="15"/>
    </row>
    <row r="57" spans="1:9" s="22" customFormat="1" ht="20.25" customHeight="1">
      <c r="A57" s="18" t="s">
        <v>23</v>
      </c>
      <c r="B57" s="19" t="s">
        <v>27</v>
      </c>
      <c r="C57" s="19" t="s">
        <v>53</v>
      </c>
      <c r="D57" s="19" t="s">
        <v>4</v>
      </c>
      <c r="E57" s="20">
        <f>E58+E61</f>
        <v>235561</v>
      </c>
      <c r="F57" s="20">
        <f>F58+F61</f>
        <v>913093</v>
      </c>
      <c r="G57" s="20">
        <f>G58+G61</f>
        <v>505396.57</v>
      </c>
      <c r="H57" s="21">
        <f t="shared" si="0"/>
        <v>55.3</v>
      </c>
      <c r="I57" s="15"/>
    </row>
    <row r="58" spans="1:9" s="22" customFormat="1" ht="66.75" customHeight="1">
      <c r="A58" s="18" t="s">
        <v>75</v>
      </c>
      <c r="B58" s="19" t="s">
        <v>27</v>
      </c>
      <c r="C58" s="19" t="s">
        <v>56</v>
      </c>
      <c r="D58" s="19" t="s">
        <v>4</v>
      </c>
      <c r="E58" s="20">
        <f t="shared" si="9"/>
        <v>235561</v>
      </c>
      <c r="F58" s="20">
        <f t="shared" si="9"/>
        <v>772093</v>
      </c>
      <c r="G58" s="20">
        <f t="shared" si="9"/>
        <v>399646.57</v>
      </c>
      <c r="H58" s="21">
        <f t="shared" si="0"/>
        <v>51.8</v>
      </c>
      <c r="I58" s="15"/>
    </row>
    <row r="59" spans="1:9" s="22" customFormat="1" ht="67.5" customHeight="1">
      <c r="A59" s="18" t="s">
        <v>70</v>
      </c>
      <c r="B59" s="19" t="s">
        <v>27</v>
      </c>
      <c r="C59" s="19" t="s">
        <v>71</v>
      </c>
      <c r="D59" s="19" t="s">
        <v>4</v>
      </c>
      <c r="E59" s="20">
        <f t="shared" si="9"/>
        <v>235561</v>
      </c>
      <c r="F59" s="20">
        <f t="shared" si="9"/>
        <v>772093</v>
      </c>
      <c r="G59" s="20">
        <f t="shared" si="9"/>
        <v>399646.57</v>
      </c>
      <c r="H59" s="21">
        <f t="shared" si="0"/>
        <v>51.8</v>
      </c>
      <c r="I59" s="15"/>
    </row>
    <row r="60" spans="1:9" s="22" customFormat="1" ht="72" customHeight="1">
      <c r="A60" s="18" t="s">
        <v>39</v>
      </c>
      <c r="B60" s="19" t="s">
        <v>27</v>
      </c>
      <c r="C60" s="19" t="s">
        <v>71</v>
      </c>
      <c r="D60" s="19" t="s">
        <v>40</v>
      </c>
      <c r="E60" s="20">
        <v>235561</v>
      </c>
      <c r="F60" s="20">
        <v>772093</v>
      </c>
      <c r="G60" s="20">
        <v>399646.57</v>
      </c>
      <c r="H60" s="21">
        <f t="shared" si="0"/>
        <v>51.8</v>
      </c>
      <c r="I60" s="15"/>
    </row>
    <row r="61" spans="1:9" s="22" customFormat="1" ht="50.25" customHeight="1">
      <c r="A61" s="18" t="s">
        <v>36</v>
      </c>
      <c r="B61" s="19" t="s">
        <v>27</v>
      </c>
      <c r="C61" s="23">
        <v>9999900000</v>
      </c>
      <c r="D61" s="19" t="s">
        <v>4</v>
      </c>
      <c r="E61" s="20">
        <f aca="true" t="shared" si="10" ref="E61:G62">E62</f>
        <v>0</v>
      </c>
      <c r="F61" s="20">
        <f t="shared" si="10"/>
        <v>141000</v>
      </c>
      <c r="G61" s="20">
        <f t="shared" si="10"/>
        <v>105750</v>
      </c>
      <c r="H61" s="21">
        <f t="shared" si="0"/>
        <v>75</v>
      </c>
      <c r="I61" s="15"/>
    </row>
    <row r="62" spans="1:9" s="22" customFormat="1" ht="72" customHeight="1">
      <c r="A62" s="18" t="s">
        <v>102</v>
      </c>
      <c r="B62" s="19" t="s">
        <v>27</v>
      </c>
      <c r="C62" s="19" t="s">
        <v>103</v>
      </c>
      <c r="D62" s="19" t="s">
        <v>4</v>
      </c>
      <c r="E62" s="20">
        <f t="shared" si="10"/>
        <v>0</v>
      </c>
      <c r="F62" s="20">
        <f t="shared" si="10"/>
        <v>141000</v>
      </c>
      <c r="G62" s="20">
        <f t="shared" si="10"/>
        <v>105750</v>
      </c>
      <c r="H62" s="21">
        <f t="shared" si="0"/>
        <v>75</v>
      </c>
      <c r="I62" s="15"/>
    </row>
    <row r="63" spans="1:9" s="22" customFormat="1" ht="72" customHeight="1">
      <c r="A63" s="18" t="s">
        <v>39</v>
      </c>
      <c r="B63" s="19" t="s">
        <v>27</v>
      </c>
      <c r="C63" s="19" t="s">
        <v>103</v>
      </c>
      <c r="D63" s="19" t="s">
        <v>40</v>
      </c>
      <c r="E63" s="20">
        <v>0</v>
      </c>
      <c r="F63" s="20">
        <v>141000</v>
      </c>
      <c r="G63" s="20">
        <v>105750</v>
      </c>
      <c r="H63" s="21">
        <f t="shared" si="0"/>
        <v>75</v>
      </c>
      <c r="I63" s="15"/>
    </row>
    <row r="64" spans="1:9" s="17" customFormat="1" ht="50.25" customHeight="1">
      <c r="A64" s="11" t="s">
        <v>14</v>
      </c>
      <c r="B64" s="12" t="s">
        <v>15</v>
      </c>
      <c r="C64" s="12" t="s">
        <v>53</v>
      </c>
      <c r="D64" s="12" t="s">
        <v>4</v>
      </c>
      <c r="E64" s="13">
        <f>E65</f>
        <v>1342457</v>
      </c>
      <c r="F64" s="13">
        <f>F65</f>
        <v>1692457</v>
      </c>
      <c r="G64" s="13">
        <f>G65</f>
        <v>1114436.29</v>
      </c>
      <c r="H64" s="14">
        <f t="shared" si="0"/>
        <v>65.8</v>
      </c>
      <c r="I64" s="15"/>
    </row>
    <row r="65" spans="1:9" s="22" customFormat="1" ht="15">
      <c r="A65" s="18" t="s">
        <v>16</v>
      </c>
      <c r="B65" s="19" t="s">
        <v>17</v>
      </c>
      <c r="C65" s="19" t="s">
        <v>53</v>
      </c>
      <c r="D65" s="19" t="s">
        <v>4</v>
      </c>
      <c r="E65" s="20">
        <f>E66+E74+E71</f>
        <v>1342457</v>
      </c>
      <c r="F65" s="20">
        <f>F66+F74+F71</f>
        <v>1692457</v>
      </c>
      <c r="G65" s="20">
        <f>G66+G74+G71</f>
        <v>1114436.29</v>
      </c>
      <c r="H65" s="21">
        <f t="shared" si="0"/>
        <v>65.8</v>
      </c>
      <c r="I65" s="15"/>
    </row>
    <row r="66" spans="1:9" s="22" customFormat="1" ht="54.75" customHeight="1">
      <c r="A66" s="18" t="s">
        <v>72</v>
      </c>
      <c r="B66" s="19" t="s">
        <v>17</v>
      </c>
      <c r="C66" s="19" t="s">
        <v>57</v>
      </c>
      <c r="D66" s="19" t="s">
        <v>4</v>
      </c>
      <c r="E66" s="20">
        <f>E67</f>
        <v>1242457</v>
      </c>
      <c r="F66" s="20">
        <f>F67</f>
        <v>1592457</v>
      </c>
      <c r="G66" s="20">
        <f>G67</f>
        <v>1114436.29</v>
      </c>
      <c r="H66" s="21">
        <f t="shared" si="0"/>
        <v>70</v>
      </c>
      <c r="I66" s="15"/>
    </row>
    <row r="67" spans="1:9" s="22" customFormat="1" ht="87.75" customHeight="1">
      <c r="A67" s="18" t="s">
        <v>73</v>
      </c>
      <c r="B67" s="19" t="s">
        <v>17</v>
      </c>
      <c r="C67" s="19" t="s">
        <v>74</v>
      </c>
      <c r="D67" s="19" t="s">
        <v>4</v>
      </c>
      <c r="E67" s="20">
        <f>E68+E69+E70</f>
        <v>1242457</v>
      </c>
      <c r="F67" s="20">
        <f>F68+F69+F70</f>
        <v>1592457</v>
      </c>
      <c r="G67" s="20">
        <f>G68+G69+G70</f>
        <v>1114436.29</v>
      </c>
      <c r="H67" s="21">
        <f t="shared" si="0"/>
        <v>70</v>
      </c>
      <c r="I67" s="15"/>
    </row>
    <row r="68" spans="1:9" s="22" customFormat="1" ht="35.25" customHeight="1">
      <c r="A68" s="24" t="s">
        <v>58</v>
      </c>
      <c r="B68" s="19" t="s">
        <v>17</v>
      </c>
      <c r="C68" s="19" t="s">
        <v>74</v>
      </c>
      <c r="D68" s="19" t="s">
        <v>59</v>
      </c>
      <c r="E68" s="20">
        <v>0</v>
      </c>
      <c r="F68" s="20">
        <v>0</v>
      </c>
      <c r="G68" s="20">
        <v>0</v>
      </c>
      <c r="H68" s="21">
        <v>0</v>
      </c>
      <c r="I68" s="15"/>
    </row>
    <row r="69" spans="1:9" s="22" customFormat="1" ht="71.25" customHeight="1">
      <c r="A69" s="7" t="s">
        <v>39</v>
      </c>
      <c r="B69" s="19" t="s">
        <v>17</v>
      </c>
      <c r="C69" s="19" t="s">
        <v>74</v>
      </c>
      <c r="D69" s="19" t="s">
        <v>40</v>
      </c>
      <c r="E69" s="20">
        <f>1091457+150000</f>
        <v>1241457</v>
      </c>
      <c r="F69" s="20">
        <f>1251457+340000</f>
        <v>1591457</v>
      </c>
      <c r="G69" s="20">
        <f>790256.14+324180.15</f>
        <v>1114436.29</v>
      </c>
      <c r="H69" s="21">
        <f aca="true" t="shared" si="11" ref="H69:H87">G69/F69%</f>
        <v>70</v>
      </c>
      <c r="I69" s="15"/>
    </row>
    <row r="70" spans="1:9" s="22" customFormat="1" ht="33" customHeight="1">
      <c r="A70" s="18" t="s">
        <v>41</v>
      </c>
      <c r="B70" s="19" t="s">
        <v>17</v>
      </c>
      <c r="C70" s="19" t="s">
        <v>74</v>
      </c>
      <c r="D70" s="19" t="s">
        <v>42</v>
      </c>
      <c r="E70" s="20">
        <v>1000</v>
      </c>
      <c r="F70" s="20">
        <v>1000</v>
      </c>
      <c r="G70" s="20">
        <v>0</v>
      </c>
      <c r="H70" s="21">
        <f t="shared" si="11"/>
        <v>0</v>
      </c>
      <c r="I70" s="15"/>
    </row>
    <row r="71" spans="1:9" s="22" customFormat="1" ht="50.25" customHeight="1">
      <c r="A71" s="18" t="s">
        <v>36</v>
      </c>
      <c r="B71" s="19" t="s">
        <v>17</v>
      </c>
      <c r="C71" s="23">
        <v>9999900000</v>
      </c>
      <c r="D71" s="19" t="s">
        <v>4</v>
      </c>
      <c r="E71" s="20">
        <f aca="true" t="shared" si="12" ref="E71:G72">E72</f>
        <v>0</v>
      </c>
      <c r="F71" s="20">
        <f t="shared" si="12"/>
        <v>0</v>
      </c>
      <c r="G71" s="20">
        <f t="shared" si="12"/>
        <v>0</v>
      </c>
      <c r="H71" s="21">
        <v>0</v>
      </c>
      <c r="I71" s="15"/>
    </row>
    <row r="72" spans="1:9" s="22" customFormat="1" ht="102" customHeight="1">
      <c r="A72" s="18" t="s">
        <v>98</v>
      </c>
      <c r="B72" s="19" t="s">
        <v>17</v>
      </c>
      <c r="C72" s="19" t="s">
        <v>104</v>
      </c>
      <c r="D72" s="19" t="s">
        <v>4</v>
      </c>
      <c r="E72" s="20">
        <f t="shared" si="12"/>
        <v>0</v>
      </c>
      <c r="F72" s="20">
        <f t="shared" si="12"/>
        <v>0</v>
      </c>
      <c r="G72" s="20">
        <f t="shared" si="12"/>
        <v>0</v>
      </c>
      <c r="H72" s="21">
        <v>0</v>
      </c>
      <c r="I72" s="15"/>
    </row>
    <row r="73" spans="1:9" s="22" customFormat="1" ht="66" customHeight="1">
      <c r="A73" s="7" t="s">
        <v>39</v>
      </c>
      <c r="B73" s="19" t="s">
        <v>17</v>
      </c>
      <c r="C73" s="19" t="s">
        <v>104</v>
      </c>
      <c r="D73" s="19" t="s">
        <v>40</v>
      </c>
      <c r="E73" s="20">
        <v>0</v>
      </c>
      <c r="F73" s="20">
        <v>0</v>
      </c>
      <c r="G73" s="20">
        <v>0</v>
      </c>
      <c r="H73" s="21">
        <v>0</v>
      </c>
      <c r="I73" s="15"/>
    </row>
    <row r="74" spans="1:9" s="22" customFormat="1" ht="53.25" customHeight="1">
      <c r="A74" s="18" t="s">
        <v>76</v>
      </c>
      <c r="B74" s="19" t="s">
        <v>17</v>
      </c>
      <c r="C74" s="28" t="s">
        <v>78</v>
      </c>
      <c r="D74" s="19" t="s">
        <v>4</v>
      </c>
      <c r="E74" s="20">
        <f aca="true" t="shared" si="13" ref="E74:G75">E75</f>
        <v>100000</v>
      </c>
      <c r="F74" s="20">
        <f t="shared" si="13"/>
        <v>100000</v>
      </c>
      <c r="G74" s="20">
        <f t="shared" si="13"/>
        <v>0</v>
      </c>
      <c r="H74" s="21">
        <f t="shared" si="11"/>
        <v>0</v>
      </c>
      <c r="I74" s="15"/>
    </row>
    <row r="75" spans="1:9" s="22" customFormat="1" ht="84.75" customHeight="1">
      <c r="A75" s="18" t="s">
        <v>77</v>
      </c>
      <c r="B75" s="19" t="s">
        <v>17</v>
      </c>
      <c r="C75" s="28" t="s">
        <v>79</v>
      </c>
      <c r="D75" s="19" t="s">
        <v>4</v>
      </c>
      <c r="E75" s="20">
        <f t="shared" si="13"/>
        <v>100000</v>
      </c>
      <c r="F75" s="20">
        <f t="shared" si="13"/>
        <v>100000</v>
      </c>
      <c r="G75" s="20">
        <f t="shared" si="13"/>
        <v>0</v>
      </c>
      <c r="H75" s="21">
        <f t="shared" si="11"/>
        <v>0</v>
      </c>
      <c r="I75" s="15"/>
    </row>
    <row r="76" spans="1:9" s="22" customFormat="1" ht="33" customHeight="1">
      <c r="A76" s="7" t="s">
        <v>39</v>
      </c>
      <c r="B76" s="19" t="s">
        <v>17</v>
      </c>
      <c r="C76" s="28" t="s">
        <v>79</v>
      </c>
      <c r="D76" s="19" t="s">
        <v>40</v>
      </c>
      <c r="E76" s="20">
        <v>100000</v>
      </c>
      <c r="F76" s="20">
        <v>100000</v>
      </c>
      <c r="G76" s="20">
        <v>0</v>
      </c>
      <c r="H76" s="21">
        <f t="shared" si="11"/>
        <v>0</v>
      </c>
      <c r="I76" s="15"/>
    </row>
    <row r="77" spans="1:9" s="22" customFormat="1" ht="37.5" customHeight="1">
      <c r="A77" s="11" t="s">
        <v>30</v>
      </c>
      <c r="B77" s="12" t="s">
        <v>31</v>
      </c>
      <c r="C77" s="12" t="s">
        <v>53</v>
      </c>
      <c r="D77" s="12" t="s">
        <v>4</v>
      </c>
      <c r="E77" s="13">
        <f aca="true" t="shared" si="14" ref="E77:G80">E78</f>
        <v>35000</v>
      </c>
      <c r="F77" s="13">
        <f t="shared" si="14"/>
        <v>35000</v>
      </c>
      <c r="G77" s="13">
        <f t="shared" si="14"/>
        <v>0</v>
      </c>
      <c r="H77" s="14">
        <f t="shared" si="11"/>
        <v>0</v>
      </c>
      <c r="I77" s="15"/>
    </row>
    <row r="78" spans="1:9" s="22" customFormat="1" ht="37.5" customHeight="1">
      <c r="A78" s="18" t="s">
        <v>32</v>
      </c>
      <c r="B78" s="19" t="s">
        <v>33</v>
      </c>
      <c r="C78" s="19" t="s">
        <v>53</v>
      </c>
      <c r="D78" s="19" t="s">
        <v>4</v>
      </c>
      <c r="E78" s="20">
        <f>E79</f>
        <v>35000</v>
      </c>
      <c r="F78" s="20">
        <f t="shared" si="14"/>
        <v>35000</v>
      </c>
      <c r="G78" s="20">
        <f t="shared" si="14"/>
        <v>0</v>
      </c>
      <c r="H78" s="21">
        <f t="shared" si="11"/>
        <v>0</v>
      </c>
      <c r="I78" s="15"/>
    </row>
    <row r="79" spans="1:9" s="22" customFormat="1" ht="49.5" customHeight="1">
      <c r="A79" s="18" t="s">
        <v>36</v>
      </c>
      <c r="B79" s="19" t="s">
        <v>33</v>
      </c>
      <c r="C79" s="19" t="s">
        <v>54</v>
      </c>
      <c r="D79" s="19" t="s">
        <v>4</v>
      </c>
      <c r="E79" s="20">
        <f t="shared" si="14"/>
        <v>35000</v>
      </c>
      <c r="F79" s="20">
        <f t="shared" si="14"/>
        <v>35000</v>
      </c>
      <c r="G79" s="20">
        <f t="shared" si="14"/>
        <v>0</v>
      </c>
      <c r="H79" s="21">
        <f t="shared" si="11"/>
        <v>0</v>
      </c>
      <c r="I79" s="15"/>
    </row>
    <row r="80" spans="1:9" s="22" customFormat="1" ht="67.5" customHeight="1">
      <c r="A80" s="18" t="s">
        <v>50</v>
      </c>
      <c r="B80" s="19" t="s">
        <v>33</v>
      </c>
      <c r="C80" s="19" t="s">
        <v>60</v>
      </c>
      <c r="D80" s="19" t="s">
        <v>4</v>
      </c>
      <c r="E80" s="20">
        <f>E81</f>
        <v>35000</v>
      </c>
      <c r="F80" s="20">
        <f t="shared" si="14"/>
        <v>35000</v>
      </c>
      <c r="G80" s="20">
        <f t="shared" si="14"/>
        <v>0</v>
      </c>
      <c r="H80" s="21">
        <f t="shared" si="11"/>
        <v>0</v>
      </c>
      <c r="I80" s="15"/>
    </row>
    <row r="81" spans="1:9" s="22" customFormat="1" ht="64.5" customHeight="1">
      <c r="A81" s="18" t="s">
        <v>39</v>
      </c>
      <c r="B81" s="19" t="s">
        <v>33</v>
      </c>
      <c r="C81" s="19" t="s">
        <v>60</v>
      </c>
      <c r="D81" s="19" t="s">
        <v>40</v>
      </c>
      <c r="E81" s="20">
        <v>35000</v>
      </c>
      <c r="F81" s="20">
        <v>35000</v>
      </c>
      <c r="G81" s="20">
        <v>0</v>
      </c>
      <c r="H81" s="21">
        <f t="shared" si="11"/>
        <v>0</v>
      </c>
      <c r="I81" s="15"/>
    </row>
    <row r="82" spans="1:9" s="22" customFormat="1" ht="63.75" customHeight="1">
      <c r="A82" s="11" t="s">
        <v>61</v>
      </c>
      <c r="B82" s="12" t="s">
        <v>65</v>
      </c>
      <c r="C82" s="12" t="s">
        <v>53</v>
      </c>
      <c r="D82" s="12" t="s">
        <v>4</v>
      </c>
      <c r="E82" s="13">
        <f aca="true" t="shared" si="15" ref="E82:G85">E83</f>
        <v>25000</v>
      </c>
      <c r="F82" s="13">
        <f t="shared" si="15"/>
        <v>25000</v>
      </c>
      <c r="G82" s="13">
        <f t="shared" si="15"/>
        <v>0</v>
      </c>
      <c r="H82" s="14">
        <f t="shared" si="11"/>
        <v>0</v>
      </c>
      <c r="I82" s="15"/>
    </row>
    <row r="83" spans="1:9" s="22" customFormat="1" ht="130.5" customHeight="1">
      <c r="A83" s="18" t="s">
        <v>62</v>
      </c>
      <c r="B83" s="19" t="s">
        <v>66</v>
      </c>
      <c r="C83" s="19" t="s">
        <v>53</v>
      </c>
      <c r="D83" s="19" t="s">
        <v>4</v>
      </c>
      <c r="E83" s="20">
        <f>E84</f>
        <v>25000</v>
      </c>
      <c r="F83" s="20">
        <f t="shared" si="15"/>
        <v>25000</v>
      </c>
      <c r="G83" s="20">
        <f t="shared" si="15"/>
        <v>0</v>
      </c>
      <c r="H83" s="21">
        <f t="shared" si="11"/>
        <v>0</v>
      </c>
      <c r="I83" s="15"/>
    </row>
    <row r="84" spans="1:9" s="22" customFormat="1" ht="129.75" customHeight="1">
      <c r="A84" s="18" t="s">
        <v>62</v>
      </c>
      <c r="B84" s="19" t="s">
        <v>66</v>
      </c>
      <c r="C84" s="19" t="s">
        <v>68</v>
      </c>
      <c r="D84" s="19" t="s">
        <v>4</v>
      </c>
      <c r="E84" s="20">
        <f t="shared" si="15"/>
        <v>25000</v>
      </c>
      <c r="F84" s="20">
        <f t="shared" si="15"/>
        <v>25000</v>
      </c>
      <c r="G84" s="20">
        <f t="shared" si="15"/>
        <v>0</v>
      </c>
      <c r="H84" s="21">
        <f t="shared" si="11"/>
        <v>0</v>
      </c>
      <c r="I84" s="15"/>
    </row>
    <row r="85" spans="1:9" s="22" customFormat="1" ht="20.25" customHeight="1">
      <c r="A85" s="18" t="s">
        <v>63</v>
      </c>
      <c r="B85" s="19" t="s">
        <v>66</v>
      </c>
      <c r="C85" s="19" t="s">
        <v>68</v>
      </c>
      <c r="D85" s="19" t="s">
        <v>69</v>
      </c>
      <c r="E85" s="20">
        <f>E86</f>
        <v>25000</v>
      </c>
      <c r="F85" s="20">
        <f t="shared" si="15"/>
        <v>25000</v>
      </c>
      <c r="G85" s="20">
        <f t="shared" si="15"/>
        <v>0</v>
      </c>
      <c r="H85" s="21">
        <f t="shared" si="11"/>
        <v>0</v>
      </c>
      <c r="I85" s="15"/>
    </row>
    <row r="86" spans="1:9" s="22" customFormat="1" ht="35.25" customHeight="1">
      <c r="A86" s="18" t="s">
        <v>64</v>
      </c>
      <c r="B86" s="19" t="s">
        <v>66</v>
      </c>
      <c r="C86" s="19" t="s">
        <v>68</v>
      </c>
      <c r="D86" s="19" t="s">
        <v>67</v>
      </c>
      <c r="E86" s="20">
        <v>25000</v>
      </c>
      <c r="F86" s="20">
        <v>25000</v>
      </c>
      <c r="G86" s="20">
        <v>0</v>
      </c>
      <c r="H86" s="21">
        <f t="shared" si="11"/>
        <v>0</v>
      </c>
      <c r="I86" s="15"/>
    </row>
    <row r="87" spans="1:9" s="17" customFormat="1" ht="15.75" customHeight="1">
      <c r="A87" s="27" t="s">
        <v>19</v>
      </c>
      <c r="B87" s="12"/>
      <c r="C87" s="12"/>
      <c r="D87" s="12"/>
      <c r="E87" s="13">
        <f>E13+E32+E51+E56+E64+E82+E77+E37</f>
        <v>6763644</v>
      </c>
      <c r="F87" s="13">
        <f>F13+F32+F51+F56+F64+F82+F77+F37</f>
        <v>8241149</v>
      </c>
      <c r="G87" s="13">
        <f>G13+G32+G51+G56+G64+G82+G77+G37</f>
        <v>5699310.99</v>
      </c>
      <c r="H87" s="14">
        <f t="shared" si="11"/>
        <v>69.2</v>
      </c>
      <c r="I87" s="15"/>
    </row>
  </sheetData>
  <sheetProtection/>
  <mergeCells count="8">
    <mergeCell ref="A11:H11"/>
    <mergeCell ref="A12:D12"/>
    <mergeCell ref="E4:I4"/>
    <mergeCell ref="E1:I1"/>
    <mergeCell ref="E2:I2"/>
    <mergeCell ref="E3:I3"/>
    <mergeCell ref="A6:H6"/>
    <mergeCell ref="A7:H7"/>
  </mergeCells>
  <printOptions/>
  <pageMargins left="0.984251968503937" right="0.5905511811023623" top="0.5511811023622047" bottom="0.4330708661417323" header="0.15748031496062992" footer="0.1968503937007874"/>
  <pageSetup fitToHeight="9" horizontalDpi="600" verticalDpi="600" orientation="portrait" paperSize="9" scale="1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Matrix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Golovachev_EV</dc:creator>
  <cp:keywords/>
  <dc:description/>
  <cp:lastModifiedBy>Дашковская Марина Александровна</cp:lastModifiedBy>
  <cp:lastPrinted>2015-04-07T22:14:05Z</cp:lastPrinted>
  <dcterms:created xsi:type="dcterms:W3CDTF">2005-10-25T02:02:41Z</dcterms:created>
  <dcterms:modified xsi:type="dcterms:W3CDTF">2022-10-11T06:11:09Z</dcterms:modified>
  <cp:category/>
  <cp:version/>
  <cp:contentType/>
  <cp:contentStatus/>
</cp:coreProperties>
</file>