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 activeTab="3"/>
  </bookViews>
  <sheets>
    <sheet name="РП" sheetId="3" r:id="rId1"/>
    <sheet name="РПЦСРВР" sheetId="15" r:id="rId2"/>
    <sheet name="Вед" sheetId="5" r:id="rId3"/>
    <sheet name="МП" sheetId="16" r:id="rId4"/>
  </sheets>
  <definedNames>
    <definedName name="_xlnm.Print_Titles" localSheetId="2">Вед!$6:$6</definedName>
    <definedName name="_xlnm.Print_Titles" localSheetId="3">МП!$6:$6</definedName>
    <definedName name="_xlnm.Print_Titles" localSheetId="1">РПЦСРВР!$6:$6</definedName>
    <definedName name="_xlnm.Print_Area" localSheetId="2">Вед!$A$1:$H$166</definedName>
    <definedName name="_xlnm.Print_Area" localSheetId="0">РП!$A$1:$F$29</definedName>
  </definedNames>
  <calcPr calcId="124519"/>
</workbook>
</file>

<file path=xl/calcChain.xml><?xml version="1.0" encoding="utf-8"?>
<calcChain xmlns="http://schemas.openxmlformats.org/spreadsheetml/2006/main">
  <c r="H108" i="5"/>
  <c r="E15" i="16" l="1"/>
  <c r="D15"/>
  <c r="H27" i="15" l="1"/>
  <c r="H26" s="1"/>
  <c r="G27"/>
  <c r="G26" s="1"/>
  <c r="E35" i="16"/>
  <c r="D35"/>
  <c r="E31"/>
  <c r="E30" s="1"/>
  <c r="D31"/>
  <c r="D29" s="1"/>
  <c r="H27" i="5"/>
  <c r="G27"/>
  <c r="H26"/>
  <c r="H25" s="1"/>
  <c r="G26"/>
  <c r="G25" s="1"/>
  <c r="G25" i="15" l="1"/>
  <c r="G24" s="1"/>
  <c r="H25"/>
  <c r="H24" s="1"/>
  <c r="E29" i="16"/>
  <c r="D30"/>
  <c r="H59" i="15"/>
  <c r="H58" s="1"/>
  <c r="G59"/>
  <c r="G57" s="1"/>
  <c r="H41"/>
  <c r="H39" s="1"/>
  <c r="H38" s="1"/>
  <c r="H37" s="1"/>
  <c r="H36" s="1"/>
  <c r="H35" s="1"/>
  <c r="G41"/>
  <c r="G40" s="1"/>
  <c r="H40" l="1"/>
  <c r="G58"/>
  <c r="H57"/>
  <c r="G39"/>
  <c r="G38" s="1"/>
  <c r="G37" s="1"/>
  <c r="G36" s="1"/>
  <c r="G35" s="1"/>
  <c r="H59" i="5" l="1"/>
  <c r="G59"/>
  <c r="H58"/>
  <c r="G58"/>
  <c r="H41"/>
  <c r="G41"/>
  <c r="H40"/>
  <c r="H39" s="1"/>
  <c r="H38" s="1"/>
  <c r="G40"/>
  <c r="G39" l="1"/>
  <c r="G38" s="1"/>
  <c r="G37" s="1"/>
  <c r="G36" s="1"/>
  <c r="E10" i="3" s="1"/>
  <c r="H37" i="5"/>
  <c r="H36" s="1"/>
  <c r="F10" i="3" s="1"/>
  <c r="H56" i="15" l="1"/>
  <c r="H54" s="1"/>
  <c r="H53" s="1"/>
  <c r="G56"/>
  <c r="G55" s="1"/>
  <c r="E28" i="16"/>
  <c r="E26" s="1"/>
  <c r="E25" s="1"/>
  <c r="D28"/>
  <c r="D27" s="1"/>
  <c r="H56" i="5"/>
  <c r="G56"/>
  <c r="H55"/>
  <c r="H54" s="1"/>
  <c r="G55"/>
  <c r="G54" s="1"/>
  <c r="D26" i="16" l="1"/>
  <c r="D25" s="1"/>
  <c r="H55" i="15"/>
  <c r="G54"/>
  <c r="G53" s="1"/>
  <c r="E27" i="16"/>
  <c r="D40"/>
  <c r="D42"/>
  <c r="D41" s="1"/>
  <c r="D45"/>
  <c r="D44" s="1"/>
  <c r="D48"/>
  <c r="D46" s="1"/>
  <c r="D51"/>
  <c r="D50" s="1"/>
  <c r="D49" s="1"/>
  <c r="D55"/>
  <c r="D54" s="1"/>
  <c r="D53" s="1"/>
  <c r="D58"/>
  <c r="D57" s="1"/>
  <c r="D61"/>
  <c r="D60" s="1"/>
  <c r="D59" s="1"/>
  <c r="D65"/>
  <c r="D63" s="1"/>
  <c r="D62" s="1"/>
  <c r="D69"/>
  <c r="D67" s="1"/>
  <c r="D66" s="1"/>
  <c r="D74"/>
  <c r="D73" s="1"/>
  <c r="D77"/>
  <c r="D76" s="1"/>
  <c r="D79"/>
  <c r="D78" s="1"/>
  <c r="D83"/>
  <c r="D81" s="1"/>
  <c r="D80" s="1"/>
  <c r="E48"/>
  <c r="E46" s="1"/>
  <c r="E61"/>
  <c r="E60" s="1"/>
  <c r="E59" s="1"/>
  <c r="E14"/>
  <c r="E13" s="1"/>
  <c r="D14"/>
  <c r="D13" s="1"/>
  <c r="H116" i="15"/>
  <c r="H115" s="1"/>
  <c r="H114" s="1"/>
  <c r="G116"/>
  <c r="G115" s="1"/>
  <c r="G114" s="1"/>
  <c r="H106"/>
  <c r="H104" s="1"/>
  <c r="G106"/>
  <c r="G105" s="1"/>
  <c r="H23"/>
  <c r="H22" s="1"/>
  <c r="H21" s="1"/>
  <c r="G23"/>
  <c r="G22" s="1"/>
  <c r="G21" s="1"/>
  <c r="D43" i="16" l="1"/>
  <c r="D72"/>
  <c r="D64"/>
  <c r="D68"/>
  <c r="D56"/>
  <c r="D52" s="1"/>
  <c r="D38"/>
  <c r="D75"/>
  <c r="D47"/>
  <c r="D39"/>
  <c r="D82"/>
  <c r="E47"/>
  <c r="G104" i="15"/>
  <c r="H105"/>
  <c r="H106" i="5"/>
  <c r="G106"/>
  <c r="H105"/>
  <c r="G105"/>
  <c r="H116"/>
  <c r="H115" s="1"/>
  <c r="G116"/>
  <c r="G115" s="1"/>
  <c r="H23"/>
  <c r="H22" s="1"/>
  <c r="G23"/>
  <c r="G22" s="1"/>
  <c r="D37" i="16" l="1"/>
  <c r="D36" s="1"/>
  <c r="D70"/>
  <c r="D71"/>
  <c r="H98" i="15"/>
  <c r="H97" s="1"/>
  <c r="H96" s="1"/>
  <c r="G98"/>
  <c r="G97" s="1"/>
  <c r="G96" s="1"/>
  <c r="E51" i="16"/>
  <c r="E50" s="1"/>
  <c r="E49" s="1"/>
  <c r="H98" i="5"/>
  <c r="H97" s="1"/>
  <c r="G98"/>
  <c r="G97" s="1"/>
  <c r="H20" i="15"/>
  <c r="H19" s="1"/>
  <c r="H18" s="1"/>
  <c r="G20"/>
  <c r="G19" s="1"/>
  <c r="G18" s="1"/>
  <c r="E12" i="16"/>
  <c r="E11" s="1"/>
  <c r="E10" s="1"/>
  <c r="E9" s="1"/>
  <c r="D12"/>
  <c r="D11" s="1"/>
  <c r="D10" s="1"/>
  <c r="D9" s="1"/>
  <c r="H20" i="5"/>
  <c r="H19" s="1"/>
  <c r="H18" s="1"/>
  <c r="H17" s="1"/>
  <c r="G20"/>
  <c r="G19" s="1"/>
  <c r="G18" s="1"/>
  <c r="G17" s="1"/>
  <c r="E33" i="16"/>
  <c r="E32" s="1"/>
  <c r="D34"/>
  <c r="E24"/>
  <c r="E23" s="1"/>
  <c r="E22"/>
  <c r="E21" s="1"/>
  <c r="E19"/>
  <c r="E18" s="1"/>
  <c r="D19"/>
  <c r="D18" s="1"/>
  <c r="D22"/>
  <c r="D21" s="1"/>
  <c r="D24"/>
  <c r="D23" s="1"/>
  <c r="E69"/>
  <c r="E67" s="1"/>
  <c r="E66" s="1"/>
  <c r="E65"/>
  <c r="E64" s="1"/>
  <c r="E55"/>
  <c r="E54" s="1"/>
  <c r="E53" s="1"/>
  <c r="E58"/>
  <c r="E56" s="1"/>
  <c r="E45"/>
  <c r="E43" s="1"/>
  <c r="E42"/>
  <c r="E41" s="1"/>
  <c r="E40"/>
  <c r="E39" s="1"/>
  <c r="E83"/>
  <c r="E81" s="1"/>
  <c r="E80" s="1"/>
  <c r="E74"/>
  <c r="E72" s="1"/>
  <c r="E77"/>
  <c r="E76" s="1"/>
  <c r="E79"/>
  <c r="E78" s="1"/>
  <c r="H52" i="15"/>
  <c r="H50" s="1"/>
  <c r="G52"/>
  <c r="G51" s="1"/>
  <c r="H32"/>
  <c r="H31" s="1"/>
  <c r="H34"/>
  <c r="H33" s="1"/>
  <c r="G32"/>
  <c r="G31" s="1"/>
  <c r="G34"/>
  <c r="G33" s="1"/>
  <c r="H110"/>
  <c r="H109" s="1"/>
  <c r="H108" s="1"/>
  <c r="G110"/>
  <c r="G109" s="1"/>
  <c r="G108" s="1"/>
  <c r="G102" i="5"/>
  <c r="G101" s="1"/>
  <c r="H110"/>
  <c r="H109" s="1"/>
  <c r="G110"/>
  <c r="G109" s="1"/>
  <c r="H46" i="15"/>
  <c r="H45" s="1"/>
  <c r="G46"/>
  <c r="G45" s="1"/>
  <c r="H13" i="5"/>
  <c r="H12" s="1"/>
  <c r="H11" s="1"/>
  <c r="H10" s="1"/>
  <c r="F8" i="3" s="1"/>
  <c r="H14" i="5"/>
  <c r="H32"/>
  <c r="H34"/>
  <c r="H45"/>
  <c r="H44" s="1"/>
  <c r="H43" s="1"/>
  <c r="H46"/>
  <c r="H51"/>
  <c r="H49" s="1"/>
  <c r="H52"/>
  <c r="H66"/>
  <c r="H67"/>
  <c r="H69"/>
  <c r="H76"/>
  <c r="H77"/>
  <c r="H84"/>
  <c r="H85"/>
  <c r="H92"/>
  <c r="H93"/>
  <c r="H95"/>
  <c r="H102"/>
  <c r="H101" s="1"/>
  <c r="H103"/>
  <c r="H112"/>
  <c r="H113"/>
  <c r="H14" i="15"/>
  <c r="H13" s="1"/>
  <c r="H67"/>
  <c r="H66" s="1"/>
  <c r="H69"/>
  <c r="H68" s="1"/>
  <c r="H77"/>
  <c r="H76" s="1"/>
  <c r="H85"/>
  <c r="H84" s="1"/>
  <c r="H93"/>
  <c r="H92" s="1"/>
  <c r="H95"/>
  <c r="H94" s="1"/>
  <c r="H103"/>
  <c r="H102" s="1"/>
  <c r="H113"/>
  <c r="H112" s="1"/>
  <c r="G46" i="5"/>
  <c r="G95"/>
  <c r="G113"/>
  <c r="G103"/>
  <c r="G93"/>
  <c r="G85"/>
  <c r="G77"/>
  <c r="G69"/>
  <c r="G52"/>
  <c r="G34"/>
  <c r="G67"/>
  <c r="G32"/>
  <c r="G14"/>
  <c r="G103" i="15"/>
  <c r="G102" s="1"/>
  <c r="G113"/>
  <c r="G112" s="1"/>
  <c r="G51" i="5"/>
  <c r="G49" s="1"/>
  <c r="G112"/>
  <c r="G45"/>
  <c r="G44" s="1"/>
  <c r="G43" s="1"/>
  <c r="E11" i="3" s="1"/>
  <c r="G13" i="5"/>
  <c r="G12" s="1"/>
  <c r="G11" s="1"/>
  <c r="G10" s="1"/>
  <c r="E8" i="3" s="1"/>
  <c r="G92" i="5"/>
  <c r="G66"/>
  <c r="G84"/>
  <c r="G76"/>
  <c r="G77" i="15"/>
  <c r="G75" s="1"/>
  <c r="G85"/>
  <c r="G93"/>
  <c r="G95"/>
  <c r="G94" s="1"/>
  <c r="G67"/>
  <c r="G69"/>
  <c r="G68" s="1"/>
  <c r="G14"/>
  <c r="G12" s="1"/>
  <c r="G11" s="1"/>
  <c r="G10" s="1"/>
  <c r="G9" s="1"/>
  <c r="G108" i="5" l="1"/>
  <c r="F11" i="3"/>
  <c r="H100" i="5"/>
  <c r="F21" i="3" s="1"/>
  <c r="E44" i="16"/>
  <c r="E52"/>
  <c r="G73" i="15"/>
  <c r="G72" s="1"/>
  <c r="G71" s="1"/>
  <c r="G70" s="1"/>
  <c r="G74"/>
  <c r="H49"/>
  <c r="H48" s="1"/>
  <c r="H17"/>
  <c r="H16" s="1"/>
  <c r="G17"/>
  <c r="G16" s="1"/>
  <c r="G100" i="5"/>
  <c r="E21" i="3" s="1"/>
  <c r="H91" i="5"/>
  <c r="G91"/>
  <c r="H90"/>
  <c r="F20" i="3" s="1"/>
  <c r="H82" i="5"/>
  <c r="F18" i="3" s="1"/>
  <c r="F17" s="1"/>
  <c r="H83" i="5"/>
  <c r="G82"/>
  <c r="G81" s="1"/>
  <c r="G80" s="1"/>
  <c r="G79" s="1"/>
  <c r="G83"/>
  <c r="H101" i="15"/>
  <c r="H100" s="1"/>
  <c r="G73" i="5"/>
  <c r="G72" s="1"/>
  <c r="G71" s="1"/>
  <c r="G75"/>
  <c r="H74"/>
  <c r="F16" i="3" s="1"/>
  <c r="F15" s="1"/>
  <c r="H75" i="5"/>
  <c r="E63" i="16"/>
  <c r="E62" s="1"/>
  <c r="G64" i="5"/>
  <c r="G63" s="1"/>
  <c r="G62" s="1"/>
  <c r="G61" s="1"/>
  <c r="E14" i="3" s="1"/>
  <c r="E13" s="1"/>
  <c r="G65" i="5"/>
  <c r="H64"/>
  <c r="H63" s="1"/>
  <c r="H62" s="1"/>
  <c r="H61" s="1"/>
  <c r="F14" i="3" s="1"/>
  <c r="F13" s="1"/>
  <c r="H65" i="5"/>
  <c r="G50"/>
  <c r="H48"/>
  <c r="F12" i="3" s="1"/>
  <c r="H50" i="5"/>
  <c r="G31"/>
  <c r="G16" s="1"/>
  <c r="E9" i="3" s="1"/>
  <c r="E17" i="16"/>
  <c r="G44" i="15"/>
  <c r="G43" s="1"/>
  <c r="G42" s="1"/>
  <c r="D33" i="16"/>
  <c r="D32" s="1"/>
  <c r="E57"/>
  <c r="H51" i="15"/>
  <c r="H44"/>
  <c r="H43" s="1"/>
  <c r="H42" s="1"/>
  <c r="G90" i="5"/>
  <c r="E38" i="16"/>
  <c r="E37" s="1"/>
  <c r="E82"/>
  <c r="G50" i="15"/>
  <c r="G74" i="5"/>
  <c r="E16" i="3" s="1"/>
  <c r="E15" s="1"/>
  <c r="E34" i="16"/>
  <c r="E68"/>
  <c r="G30" i="15"/>
  <c r="H30"/>
  <c r="H111"/>
  <c r="H107" s="1"/>
  <c r="H65"/>
  <c r="H75"/>
  <c r="E75" i="16"/>
  <c r="E70" s="1"/>
  <c r="G13" i="15"/>
  <c r="G76"/>
  <c r="D20" i="16"/>
  <c r="H31" i="5"/>
  <c r="H30" s="1"/>
  <c r="H29" s="1"/>
  <c r="G91" i="15"/>
  <c r="H83"/>
  <c r="E20" i="16"/>
  <c r="E73"/>
  <c r="H91" i="15"/>
  <c r="G83"/>
  <c r="G84"/>
  <c r="G65"/>
  <c r="G48" i="5"/>
  <c r="H73"/>
  <c r="H72" s="1"/>
  <c r="H71" s="1"/>
  <c r="G66" i="15"/>
  <c r="G92"/>
  <c r="H12"/>
  <c r="H11" s="1"/>
  <c r="H10" s="1"/>
  <c r="H9" s="1"/>
  <c r="G101"/>
  <c r="G100" s="1"/>
  <c r="G111"/>
  <c r="G107" s="1"/>
  <c r="D17" i="16"/>
  <c r="H47" i="15" l="1"/>
  <c r="E12" i="3"/>
  <c r="G8" i="5"/>
  <c r="H89"/>
  <c r="H88" s="1"/>
  <c r="H87" s="1"/>
  <c r="D16" i="16"/>
  <c r="E16"/>
  <c r="E8" s="1"/>
  <c r="G15" i="15"/>
  <c r="G99"/>
  <c r="E36" i="16"/>
  <c r="E71"/>
  <c r="H99" i="15"/>
  <c r="G89"/>
  <c r="G90"/>
  <c r="H89"/>
  <c r="H90"/>
  <c r="H73"/>
  <c r="H72" s="1"/>
  <c r="H71" s="1"/>
  <c r="H70" s="1"/>
  <c r="H74"/>
  <c r="G81"/>
  <c r="G80" s="1"/>
  <c r="G79" s="1"/>
  <c r="G78" s="1"/>
  <c r="G82"/>
  <c r="H81"/>
  <c r="H80" s="1"/>
  <c r="H79" s="1"/>
  <c r="H78" s="1"/>
  <c r="H82"/>
  <c r="H63"/>
  <c r="H62" s="1"/>
  <c r="H61" s="1"/>
  <c r="H60" s="1"/>
  <c r="H64"/>
  <c r="G63"/>
  <c r="G62" s="1"/>
  <c r="G61" s="1"/>
  <c r="G60" s="1"/>
  <c r="G64"/>
  <c r="G49"/>
  <c r="G48" s="1"/>
  <c r="H15"/>
  <c r="G89" i="5"/>
  <c r="G88" s="1"/>
  <c r="G87" s="1"/>
  <c r="G30"/>
  <c r="G29" s="1"/>
  <c r="E18" i="3"/>
  <c r="E17" s="1"/>
  <c r="H81" i="5"/>
  <c r="H80" s="1"/>
  <c r="H79" s="1"/>
  <c r="H16"/>
  <c r="F19" i="3"/>
  <c r="H29" i="15"/>
  <c r="H28" s="1"/>
  <c r="G29"/>
  <c r="G28" s="1"/>
  <c r="E7" i="3"/>
  <c r="E20"/>
  <c r="E19" s="1"/>
  <c r="G118" i="5" l="1"/>
  <c r="D8" i="16"/>
  <c r="D7" s="1"/>
  <c r="D84" s="1"/>
  <c r="G7" i="5"/>
  <c r="F9" i="3"/>
  <c r="F7" s="1"/>
  <c r="F22" s="1"/>
  <c r="H8" i="5"/>
  <c r="G47" i="15"/>
  <c r="G7" s="1"/>
  <c r="H7"/>
  <c r="E22" i="3"/>
  <c r="E7" i="16"/>
  <c r="E84" s="1"/>
  <c r="H88" i="15"/>
  <c r="H87" s="1"/>
  <c r="H86" s="1"/>
  <c r="G88"/>
  <c r="G87" s="1"/>
  <c r="G86" s="1"/>
  <c r="H117" l="1"/>
  <c r="G117"/>
  <c r="H7" i="5"/>
  <c r="H118"/>
</calcChain>
</file>

<file path=xl/sharedStrings.xml><?xml version="1.0" encoding="utf-8"?>
<sst xmlns="http://schemas.openxmlformats.org/spreadsheetml/2006/main" count="1278" uniqueCount="143">
  <si>
    <t>Раздел</t>
  </si>
  <si>
    <t>Под- раздел</t>
  </si>
  <si>
    <t>Вид расходов</t>
  </si>
  <si>
    <t>Целевая статья</t>
  </si>
  <si>
    <t>Общегосударственные вопросы</t>
  </si>
  <si>
    <t>01</t>
  </si>
  <si>
    <t>04</t>
  </si>
  <si>
    <t>№ п/п</t>
  </si>
  <si>
    <t>2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</si>
  <si>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</si>
  <si>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</si>
  <si>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</si>
  <si>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</si>
  <si>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</si>
  <si>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</si>
  <si>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</si>
  <si>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</si>
  <si>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</si>
  <si>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</si>
  <si>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ГРБС</t>
  </si>
  <si>
    <t>Резервные фонды</t>
  </si>
  <si>
    <t>Резервные фонды местных администраций</t>
  </si>
  <si>
    <t xml:space="preserve">Наименование </t>
  </si>
  <si>
    <t>00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</si>
  <si>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</si>
  <si>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</si>
  <si>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</si>
  <si>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</si>
  <si>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</si>
  <si>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</si>
  <si>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</si>
  <si>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</si>
  <si>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</si>
  <si>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</si>
  <si>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</si>
  <si>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</si>
  <si>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</si>
  <si>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</si>
  <si>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5</t>
  </si>
  <si>
    <t>Подпрограмма  1 Повышение эффективности муниципального управления</t>
  </si>
  <si>
    <t xml:space="preserve">Обеспечивающая подпрограмма </t>
  </si>
  <si>
    <t xml:space="preserve">Расходы по содержанию  аппарата администрации сельского поселения </t>
  </si>
  <si>
    <t>Коммунальное хозяйство</t>
  </si>
  <si>
    <t>Расходы на финансовое обеспечение организации  уличного освещения населенных пунктов поселения</t>
  </si>
  <si>
    <t>Расходы по содержанию  Главы муниципального образования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</si>
  <si>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</si>
  <si>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</si>
  <si>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2  Создание условий для обеспечения жизнедеятельности населения поселения </t>
  </si>
  <si>
    <t>АДМИНИСТРАЦИЯ ГРИГОРКОВСКОЕ СЕЛЬСКОГО ПОСЕЛЕНИЯ СОНКОВСКОГО РАЙОНА ТВЕРСКОЙ ОБЛАСТИ</t>
  </si>
  <si>
    <t>Расходы, не включенные в муниципальные программы Григорковского сельского поселения</t>
  </si>
  <si>
    <t>Расходы на  содержание систем водоснабжения Григорковского сельского поселения</t>
  </si>
  <si>
    <t>704</t>
  </si>
  <si>
    <t>Финансовое обеспечение расходов 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</si>
  <si>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</si>
  <si>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850</t>
  </si>
  <si>
    <t>Уплата налогов, сборов и иных платежей</t>
  </si>
  <si>
    <t>Подпрограмма  2 Создание условий для обеспечения жизнедеятельности населения поселения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</si>
  <si>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</si>
  <si>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</si>
  <si>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</si>
  <si>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Национальная экономика</t>
  </si>
  <si>
    <t xml:space="preserve">Расходы на финансовое обеспечение расходов на осуществление переданных полномочий </t>
  </si>
  <si>
    <t>Национальная безопасность и правоохранительная деятельность</t>
  </si>
  <si>
    <t>Расходы на финансовое обеспечение  первичных мер пожарной безопасности в границах населенных пунктов поселения</t>
  </si>
  <si>
    <t>10</t>
  </si>
  <si>
    <t>Расходы на обеспечение финансирования содержания мест захоронений</t>
  </si>
  <si>
    <t>Расходы, не включенные в муниципальные программы Григорковского сельского поселения Сонковского района Тверской области</t>
  </si>
  <si>
    <t>500</t>
  </si>
  <si>
    <t>Межбюджетные трансферты</t>
  </si>
  <si>
    <t>200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</si>
  <si>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</si>
  <si>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</si>
  <si>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</si>
  <si>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4100000000</t>
  </si>
  <si>
    <t>4190000000</t>
  </si>
  <si>
    <t>4190100000</t>
  </si>
  <si>
    <t>4110000000</t>
  </si>
  <si>
    <t>9900000000</t>
  </si>
  <si>
    <t>4120000000</t>
  </si>
  <si>
    <t>Подпрограмма  1 "Повышение эффективности муниципального управления"</t>
  </si>
  <si>
    <t>Подпрограмма  2 "Создание условий для обеспечения жизнедеятельности населения поселения"</t>
  </si>
  <si>
    <t xml:space="preserve">Подпрограмма 2  "Создание условий для обеспечения жизнедеятельности населения поселения" </t>
  </si>
  <si>
    <t>Сумма, тыс. руб.</t>
  </si>
  <si>
    <t xml:space="preserve"> </t>
  </si>
  <si>
    <t>4110210540</t>
  </si>
  <si>
    <t>4110251180</t>
  </si>
  <si>
    <t>КВР</t>
  </si>
  <si>
    <t>КСЦР</t>
  </si>
  <si>
    <t>Подпрограмма  1 «Повышение эффективности муниципального управления»</t>
  </si>
  <si>
    <t>Создание, ведение и наполнение официального сайта администрации сельского поселения</t>
  </si>
  <si>
    <t>4190140110</t>
  </si>
  <si>
    <t>4190140120</t>
  </si>
  <si>
    <t>9920040000</t>
  </si>
  <si>
    <t>4120540020</t>
  </si>
  <si>
    <t>4120140010</t>
  </si>
  <si>
    <t>4120140020</t>
  </si>
  <si>
    <t>4110440010</t>
  </si>
  <si>
    <t>4120340030</t>
  </si>
  <si>
    <t>Расходы на обеспечение финансирования работ по благоустройству территории поселения</t>
  </si>
  <si>
    <t>Расходы на лабораторные исследования питьевой воды</t>
  </si>
  <si>
    <t>Муниципальная программа «Обеспечение органами местного самоуправления социально-экономического развития муниципального образования Григорковского сельского поселения Сонковского района Тверской области   на 2021-2026 годы»</t>
  </si>
  <si>
    <t>Задача 1 подпрограммы «Обеспечение деятельности главного администратора программы и администраторов программы»</t>
  </si>
  <si>
    <t>Расходы на информирование населения о деятельности органов местного самоуправления в газете «Сонковский вестник», на информационных стендах и на официальном сайте в информационной телекоммуникационной сети Интернет</t>
  </si>
  <si>
    <t>Задача 1 подпрограммы «Обеспечение информационной открытости деятельности органов местного самоуправления»</t>
  </si>
  <si>
    <t>4110100000</t>
  </si>
  <si>
    <t>Задача 2 подпрограммы «Осуществление отдельных государственных полномочий, переданных в соответствии с законодательством»</t>
  </si>
  <si>
    <t>4110200000</t>
  </si>
  <si>
    <t>Задача 4 подпрограммы «Обеспечение первичных мер пожарной безопасности в границах населенных пунктов поселения»</t>
  </si>
  <si>
    <t>4120400000</t>
  </si>
  <si>
    <t>Задача 5 подпрограммы «Обеспечение сохранности и развития улично-дорожной сети»</t>
  </si>
  <si>
    <t>4120500000</t>
  </si>
  <si>
    <t>4120100000</t>
  </si>
  <si>
    <t>Задача 1 подпрограммы   Обеспечение бесперебойного функционирования объектов коммунального комплекса в населенных пунктах поселения</t>
  </si>
  <si>
    <t>4120300000</t>
  </si>
  <si>
    <t>Задача 3 подпрограммы «Организация благоустройства территории поселения»</t>
  </si>
  <si>
    <t>Расходы на обустройство площадок для размещения мусорных контейнеров</t>
  </si>
  <si>
    <t>4120340050</t>
  </si>
  <si>
    <t>Задача 4 подпрограммы «Передача отдельных   полномочий на уровень муниципального образования Сонковский район Тверской области»</t>
  </si>
  <si>
    <t>4110400000</t>
  </si>
  <si>
    <t>Расходы на финансовое обеспечение строительства и ремонта колодцев в населенных пунктах поселения</t>
  </si>
  <si>
    <t>4120140030</t>
  </si>
  <si>
    <t>Задача 3 подпрограммы «Управление имуществом муниципального образования»</t>
  </si>
  <si>
    <t>Расходы на обеспечение системы учета объектов собственности муниципального образования</t>
  </si>
  <si>
    <t>4110300000</t>
  </si>
  <si>
    <t>4110340010</t>
  </si>
  <si>
    <t>Защита населения и территории от чрезвычайных ситуаций природного и техногенного характера, пожарная безопасность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</si>
  <si>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</si>
  <si>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</si>
  <si>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обеспечение финансирования расходов на разработку документов территориального планирования</t>
  </si>
  <si>
    <t>4110340030</t>
  </si>
  <si>
    <t>Приложение 3</t>
  </si>
  <si>
    <t>Приложение 4</t>
  </si>
  <si>
    <t xml:space="preserve"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</t>
  </si>
  <si>
    <t>Утверждено Решением о бюджете на 2021 год</t>
  </si>
  <si>
    <t>Исполнено за 2021 год</t>
  </si>
  <si>
    <r>
      <t xml:space="preserve">Распределение бюджетных ассигнований по целевым статьям (муниципальным программам </t>
    </r>
    <r>
      <rPr>
        <b/>
        <sz val="9"/>
        <color indexed="10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и непрограммным направлениям деятельности), группам и подгруппам видов расходов классификации расходов бюджетов на 2021 год </t>
    </r>
  </si>
  <si>
    <t xml:space="preserve">Распределение бюджетных ассигнований местного бюджета по разделам и подразделам классификации расходов бюджетов на 2021 год </t>
  </si>
  <si>
    <t xml:space="preserve"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на 2021 год </t>
  </si>
  <si>
    <t>Приложение 5</t>
  </si>
  <si>
    <t>Приложение 6</t>
  </si>
  <si>
    <t xml:space="preserve">решению Совета депутатов Григорковского сельского поселения Сонковского района Тверской области от  26.04.2022   № 70      "Об утверждении годового отчета об исполнении бюджета муниципального образования Григорковского сельское  поселение Сонковского района Тверской области за 2021 год"
</t>
  </si>
  <si>
    <t>к решению Совета депутатов Григорковского сельского поселения Сонковского района Тверской области от  26.04.2021 № 70"О внесении изменений в решение Совета депутатов Григорковского сельского  поселения Сонковского района Тверской области от 21.12. 2020 № 48 "О бюджете муниципального образования Григорковское сельское поселение Сонковского района Тверской области на 2021 год и на плановый период 2022 и 2023 годов"</t>
  </si>
  <si>
    <t xml:space="preserve">решению Совета депутатов Григорковского сельского поселения Сонковского района Тверской области от  26.04.2022   № 70     "Об утверждении годового отчета об исполнении бюджета муниципального образования Григорковского сельское  поселение Сонковского района Тверской области за 2021 год"
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</si>
</sst>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9"/>
      <name val="MS Sans Serif"/>
      <family val="2"/>
      <charset val="204"/>
    </font>
    <font>
      <sz val="8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0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vertical="top" wrapText="1"/>
    </xf>
    <xf numFmtId="49" fontId="0" fillId="0" borderId="1" xfId="0" applyNumberFormat="1" applyFont="1" applyFill="1" applyBorder="1" applyAlignment="1" applyProtection="1">
      <alignment vertical="top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0" borderId="2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16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 vertical="top"/>
    </xf>
    <xf numFmtId="49" fontId="3" fillId="0" borderId="1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right" vertical="center"/>
    </xf>
    <xf numFmtId="49" fontId="10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49" fontId="4" fillId="0" borderId="1" xfId="0" applyNumberFormat="1" applyFont="1" applyFill="1" applyBorder="1" applyAlignment="1" applyProtection="1">
      <alignment horizontal="right" vertical="top" wrapText="1"/>
    </xf>
    <xf numFmtId="49" fontId="11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0" fillId="0" borderId="1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horizontal="right" vertical="top"/>
    </xf>
    <xf numFmtId="49" fontId="4" fillId="0" borderId="1" xfId="0" applyNumberFormat="1" applyFont="1" applyFill="1" applyBorder="1" applyAlignment="1" applyProtection="1">
      <alignment horizontal="right" vertical="top"/>
    </xf>
    <xf numFmtId="49" fontId="3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 applyProtection="1">
      <alignment horizontal="right" vertical="top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17" fillId="0" borderId="0" xfId="0" applyFont="1" applyAlignment="1">
      <alignment horizontal="right" wrapText="1"/>
    </xf>
    <xf numFmtId="0" fontId="1" fillId="0" borderId="0" xfId="0" applyNumberFormat="1" applyFont="1" applyFill="1" applyBorder="1" applyAlignment="1" applyProtection="1">
      <alignment vertical="top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Fill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164" fontId="13" fillId="0" borderId="1" xfId="0" applyNumberFormat="1" applyFont="1" applyFill="1" applyBorder="1" applyAlignment="1" applyProtection="1">
      <alignment horizontal="right" shrinkToFit="1"/>
      <protection locked="0"/>
    </xf>
    <xf numFmtId="0" fontId="14" fillId="0" borderId="1" xfId="0" applyFont="1" applyBorder="1" applyAlignment="1">
      <alignment horizontal="left" wrapText="1"/>
    </xf>
    <xf numFmtId="164" fontId="14" fillId="0" borderId="1" xfId="0" applyNumberFormat="1" applyFont="1" applyFill="1" applyBorder="1" applyAlignment="1" applyProtection="1">
      <alignment horizontal="right" shrinkToFit="1"/>
      <protection locked="0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9" fontId="3" fillId="0" borderId="5" xfId="0" applyNumberFormat="1" applyFont="1" applyFill="1" applyBorder="1" applyAlignment="1" applyProtection="1">
      <alignment horizontal="right" vertical="top" wrapText="1"/>
    </xf>
    <xf numFmtId="49" fontId="3" fillId="0" borderId="5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 applyProtection="1">
      <alignment horizontal="right" vertical="top" wrapText="1"/>
    </xf>
    <xf numFmtId="164" fontId="11" fillId="0" borderId="1" xfId="0" applyNumberFormat="1" applyFont="1" applyFill="1" applyBorder="1" applyAlignment="1" applyProtection="1">
      <alignment horizontal="right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top" wrapText="1"/>
    </xf>
    <xf numFmtId="164" fontId="3" fillId="0" borderId="3" xfId="0" applyNumberFormat="1" applyFont="1" applyFill="1" applyBorder="1" applyAlignment="1" applyProtection="1">
      <alignment horizontal="right" vertical="top" wrapText="1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 applyProtection="1">
      <alignment horizontal="right" vertical="top" wrapText="1"/>
    </xf>
    <xf numFmtId="164" fontId="3" fillId="0" borderId="5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4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49" fontId="12" fillId="0" borderId="1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right" wrapText="1"/>
    </xf>
    <xf numFmtId="0" fontId="14" fillId="2" borderId="1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 applyProtection="1">
      <alignment horizontal="right" shrinkToFit="1"/>
      <protection locked="0"/>
    </xf>
    <xf numFmtId="4" fontId="14" fillId="0" borderId="1" xfId="0" applyNumberFormat="1" applyFont="1" applyFill="1" applyBorder="1" applyAlignment="1" applyProtection="1">
      <alignment horizontal="right" shrinkToFi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Fill="1" applyBorder="1" applyAlignment="1" applyProtection="1">
      <alignment horizontal="right" vertical="top" wrapText="1"/>
    </xf>
    <xf numFmtId="4" fontId="3" fillId="0" borderId="5" xfId="0" applyNumberFormat="1" applyFont="1" applyFill="1" applyBorder="1" applyAlignment="1" applyProtection="1">
      <alignment horizontal="right" vertical="top" wrapText="1"/>
    </xf>
    <xf numFmtId="4" fontId="3" fillId="0" borderId="3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11" fillId="0" borderId="1" xfId="0" applyNumberFormat="1" applyFont="1" applyFill="1" applyBorder="1" applyAlignment="1" applyProtection="1">
      <alignment horizontal="right" vertical="top" wrapText="1"/>
    </xf>
    <xf numFmtId="4" fontId="3" fillId="0" borderId="2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horizontal="center" wrapText="1"/>
    </xf>
    <xf numFmtId="0" fontId="0" fillId="0" borderId="0" xfId="0" applyNumberFormat="1" applyFont="1" applyFill="1" applyBorder="1" applyAlignment="1" applyProtection="1">
      <alignment vertical="top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 wrapText="1"/>
    </xf>
    <xf numFmtId="49" fontId="14" fillId="0" borderId="8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0" fillId="0" borderId="9" xfId="0" applyNumberFormat="1" applyFont="1" applyFill="1" applyBorder="1" applyAlignment="1" applyProtection="1">
      <alignment vertical="top" wrapText="1"/>
    </xf>
    <xf numFmtId="49" fontId="3" fillId="0" borderId="2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>
      <selection activeCell="I4" sqref="I4"/>
    </sheetView>
  </sheetViews>
  <sheetFormatPr defaultColWidth="8.140625" defaultRowHeight="12.75"/>
  <cols>
    <col min="1" max="1" width="4.85546875" customWidth="1"/>
    <col min="2" max="2" width="6.140625" customWidth="1"/>
    <col min="3" max="3" width="7.42578125" customWidth="1"/>
    <col min="4" max="4" width="48.7109375" customWidth="1"/>
    <col min="5" max="5" width="11.42578125" customWidth="1"/>
    <col min="6" max="6" width="10.5703125" customWidth="1"/>
  </cols>
  <sheetData>
    <row r="1" spans="1:7" ht="15">
      <c r="A1" s="19"/>
      <c r="B1" s="19"/>
      <c r="C1" s="20"/>
      <c r="D1" s="174" t="s">
        <v>130</v>
      </c>
      <c r="E1" s="175"/>
      <c r="F1" s="175"/>
    </row>
    <row r="2" spans="1:7" ht="168" customHeight="1">
      <c r="A2" s="19"/>
      <c r="B2" s="19"/>
      <c r="C2" s="20"/>
      <c r="D2" s="72"/>
      <c r="E2" s="176" t="s">
        <v>140</v>
      </c>
      <c r="F2" s="177"/>
    </row>
    <row r="3" spans="1:7" ht="48.75" customHeight="1">
      <c r="A3" s="178" t="s">
        <v>136</v>
      </c>
      <c r="B3" s="178"/>
      <c r="C3" s="178"/>
      <c r="D3" s="178"/>
      <c r="E3" s="178"/>
      <c r="F3" s="179"/>
      <c r="G3" s="73" t="s">
        <v>83</v>
      </c>
    </row>
    <row r="4" spans="1:7" ht="29.25" customHeight="1">
      <c r="A4" s="182" t="s">
        <v>7</v>
      </c>
      <c r="B4" s="182" t="s">
        <v>30</v>
      </c>
      <c r="C4" s="182" t="s">
        <v>31</v>
      </c>
      <c r="D4" s="180" t="s">
        <v>32</v>
      </c>
      <c r="E4" s="184" t="s">
        <v>82</v>
      </c>
      <c r="F4" s="184"/>
    </row>
    <row r="5" spans="1:7" ht="56.25" customHeight="1">
      <c r="A5" s="183"/>
      <c r="B5" s="183"/>
      <c r="C5" s="183"/>
      <c r="D5" s="181"/>
      <c r="E5" s="150" t="s">
        <v>133</v>
      </c>
      <c r="F5" s="150" t="s">
        <v>134</v>
      </c>
    </row>
    <row r="6" spans="1:7" ht="14.25">
      <c r="A6" s="29" t="s">
        <v>33</v>
      </c>
      <c r="B6" s="29" t="s">
        <v>8</v>
      </c>
      <c r="C6" s="29" t="s">
        <v>34</v>
      </c>
      <c r="D6" s="30" t="s">
        <v>35</v>
      </c>
      <c r="E6" s="31">
        <v>5</v>
      </c>
      <c r="F6" s="31">
        <v>5</v>
      </c>
    </row>
    <row r="7" spans="1:7" ht="15">
      <c r="A7" s="75">
        <v>1</v>
      </c>
      <c r="B7" s="76" t="s">
        <v>5</v>
      </c>
      <c r="C7" s="76" t="s">
        <v>23</v>
      </c>
      <c r="D7" s="77" t="s">
        <v>4</v>
      </c>
      <c r="E7" s="78">
        <f>SUM(E8:E12)</f>
        <v>1051.3499999999999</v>
      </c>
      <c r="F7" s="151">
        <f>SUM(F8:F12)</f>
        <v>967.6482299999999</v>
      </c>
    </row>
    <row r="8" spans="1:7" ht="42.75">
      <c r="A8" s="75"/>
      <c r="B8" s="79" t="s">
        <v>5</v>
      </c>
      <c r="C8" s="79" t="s">
        <v>9</v>
      </c>
      <c r="D8" s="34" t="s">
        <v>46</v>
      </c>
      <c r="E8" s="80">
        <f>SUM(Вед!G10)</f>
        <v>440</v>
      </c>
      <c r="F8" s="152">
        <f>SUM(Вед!H10)</f>
        <v>433.70334000000003</v>
      </c>
    </row>
    <row r="9" spans="1:7" ht="57">
      <c r="A9" s="81"/>
      <c r="B9" s="79" t="s">
        <v>5</v>
      </c>
      <c r="C9" s="79" t="s">
        <v>6</v>
      </c>
      <c r="D9" s="82" t="s">
        <v>14</v>
      </c>
      <c r="E9" s="80">
        <f>SUM(Вед!G16)</f>
        <v>551</v>
      </c>
      <c r="F9" s="152">
        <f>SUM(Вед!H16)</f>
        <v>474.59488999999996</v>
      </c>
    </row>
    <row r="10" spans="1:7" ht="42.75">
      <c r="A10" s="81"/>
      <c r="B10" s="79" t="s">
        <v>5</v>
      </c>
      <c r="C10" s="79" t="s">
        <v>126</v>
      </c>
      <c r="D10" s="149" t="s">
        <v>127</v>
      </c>
      <c r="E10" s="80">
        <f>SUM(Вед!G36)</f>
        <v>14.3</v>
      </c>
      <c r="F10" s="152">
        <f>SUM(Вед!H36)</f>
        <v>14.3</v>
      </c>
    </row>
    <row r="11" spans="1:7" ht="14.25">
      <c r="A11" s="81"/>
      <c r="B11" s="79" t="s">
        <v>5</v>
      </c>
      <c r="C11" s="79" t="s">
        <v>24</v>
      </c>
      <c r="D11" s="149" t="s">
        <v>20</v>
      </c>
      <c r="E11" s="80">
        <f>SUM(Вед!G43)</f>
        <v>1</v>
      </c>
      <c r="F11" s="152">
        <f>SUM(Вед!H43)</f>
        <v>0</v>
      </c>
    </row>
    <row r="12" spans="1:7" s="3" customFormat="1" ht="14.25">
      <c r="A12" s="81"/>
      <c r="B12" s="79" t="s">
        <v>5</v>
      </c>
      <c r="C12" s="79" t="s">
        <v>36</v>
      </c>
      <c r="D12" s="82" t="s">
        <v>37</v>
      </c>
      <c r="E12" s="80">
        <f>SUM(Вед!G48)</f>
        <v>45.05</v>
      </c>
      <c r="F12" s="152">
        <f>SUM(Вед!H48)</f>
        <v>45.05</v>
      </c>
    </row>
    <row r="13" spans="1:7" s="3" customFormat="1" ht="15">
      <c r="A13" s="75">
        <v>2</v>
      </c>
      <c r="B13" s="76" t="s">
        <v>9</v>
      </c>
      <c r="C13" s="76" t="s">
        <v>23</v>
      </c>
      <c r="D13" s="83" t="s">
        <v>10</v>
      </c>
      <c r="E13" s="84">
        <f>E14</f>
        <v>83.6</v>
      </c>
      <c r="F13" s="153">
        <f>F14</f>
        <v>83.6</v>
      </c>
    </row>
    <row r="14" spans="1:7" s="3" customFormat="1" ht="18" customHeight="1">
      <c r="A14" s="81"/>
      <c r="B14" s="79" t="s">
        <v>9</v>
      </c>
      <c r="C14" s="79" t="s">
        <v>15</v>
      </c>
      <c r="D14" s="85" t="s">
        <v>11</v>
      </c>
      <c r="E14" s="86">
        <f>SUM(Вед!G61)</f>
        <v>83.6</v>
      </c>
      <c r="F14" s="154">
        <f>SUM(Вед!H61)</f>
        <v>83.6</v>
      </c>
    </row>
    <row r="15" spans="1:7" s="3" customFormat="1" ht="27.75" customHeight="1">
      <c r="A15" s="75">
        <v>3</v>
      </c>
      <c r="B15" s="76" t="s">
        <v>15</v>
      </c>
      <c r="C15" s="76" t="s">
        <v>23</v>
      </c>
      <c r="D15" s="74" t="s">
        <v>62</v>
      </c>
      <c r="E15" s="84">
        <f>SUM(E16)</f>
        <v>66</v>
      </c>
      <c r="F15" s="153">
        <f>SUM(F16)</f>
        <v>64.810199999999995</v>
      </c>
    </row>
    <row r="16" spans="1:7" s="3" customFormat="1" ht="57" customHeight="1">
      <c r="A16" s="81">
        <v>3</v>
      </c>
      <c r="B16" s="79" t="s">
        <v>15</v>
      </c>
      <c r="C16" s="79" t="s">
        <v>64</v>
      </c>
      <c r="D16" s="147" t="s">
        <v>125</v>
      </c>
      <c r="E16" s="86">
        <f>SUM(Вед!G74)</f>
        <v>66</v>
      </c>
      <c r="F16" s="154">
        <f>SUM(Вед!H74)</f>
        <v>64.810199999999995</v>
      </c>
    </row>
    <row r="17" spans="1:6" s="3" customFormat="1" ht="18" customHeight="1">
      <c r="A17" s="75">
        <v>3</v>
      </c>
      <c r="B17" s="76" t="s">
        <v>6</v>
      </c>
      <c r="C17" s="76"/>
      <c r="D17" s="83" t="s">
        <v>60</v>
      </c>
      <c r="E17" s="84">
        <f>SUM(E18)</f>
        <v>1101.3340000000001</v>
      </c>
      <c r="F17" s="153">
        <f>SUM(F18)</f>
        <v>927.31676000000004</v>
      </c>
    </row>
    <row r="18" spans="1:6" s="3" customFormat="1" ht="18" customHeight="1">
      <c r="A18" s="81"/>
      <c r="B18" s="79" t="s">
        <v>6</v>
      </c>
      <c r="C18" s="79" t="s">
        <v>57</v>
      </c>
      <c r="D18" s="85" t="s">
        <v>58</v>
      </c>
      <c r="E18" s="86">
        <f>SUM(Вед!G82)</f>
        <v>1101.3340000000001</v>
      </c>
      <c r="F18" s="154">
        <f>SUM(Вед!H82)</f>
        <v>927.31676000000004</v>
      </c>
    </row>
    <row r="19" spans="1:6" ht="15">
      <c r="A19" s="75">
        <v>4</v>
      </c>
      <c r="B19" s="76" t="s">
        <v>12</v>
      </c>
      <c r="C19" s="76" t="s">
        <v>23</v>
      </c>
      <c r="D19" s="83" t="s">
        <v>13</v>
      </c>
      <c r="E19" s="84">
        <f>SUM(E20:E21)</f>
        <v>946.13999999999987</v>
      </c>
      <c r="F19" s="153">
        <f>SUM(F20:F21)</f>
        <v>872.76532999999995</v>
      </c>
    </row>
    <row r="20" spans="1:6" ht="15">
      <c r="A20" s="75"/>
      <c r="B20" s="79" t="s">
        <v>12</v>
      </c>
      <c r="C20" s="79" t="s">
        <v>9</v>
      </c>
      <c r="D20" s="85" t="s">
        <v>42</v>
      </c>
      <c r="E20" s="86">
        <f>SUM(Вед!G90)</f>
        <v>443.59999999999997</v>
      </c>
      <c r="F20" s="154">
        <f>SUM(Вед!H90)</f>
        <v>401.37761999999998</v>
      </c>
    </row>
    <row r="21" spans="1:6" ht="14.25">
      <c r="A21" s="81"/>
      <c r="B21" s="79" t="s">
        <v>12</v>
      </c>
      <c r="C21" s="79" t="s">
        <v>15</v>
      </c>
      <c r="D21" s="85" t="s">
        <v>16</v>
      </c>
      <c r="E21" s="86">
        <f>SUM(Вед!G100)</f>
        <v>502.53999999999996</v>
      </c>
      <c r="F21" s="154">
        <f>SUM(Вед!H100)</f>
        <v>471.38771000000003</v>
      </c>
    </row>
    <row r="22" spans="1:6" ht="15">
      <c r="A22" s="87"/>
      <c r="B22" s="87"/>
      <c r="C22" s="88"/>
      <c r="D22" s="89" t="s">
        <v>18</v>
      </c>
      <c r="E22" s="78">
        <f>E19+E13+E7+E17+E15</f>
        <v>3248.424</v>
      </c>
      <c r="F22" s="151">
        <f t="shared" ref="F22" si="0">F19+F13+F7+F17+F15</f>
        <v>2916.1405199999999</v>
      </c>
    </row>
    <row r="26" spans="1:6" s="3" customFormat="1" ht="15.75" customHeight="1"/>
    <row r="27" spans="1:6" ht="28.5" customHeight="1"/>
    <row r="28" spans="1:6" s="3" customFormat="1" ht="19.5" customHeight="1"/>
    <row r="29" spans="1:6" s="3" customFormat="1" ht="19.5" customHeight="1"/>
    <row r="30" spans="1:6" s="3" customFormat="1" ht="26.25" customHeight="1"/>
    <row r="35" s="3" customFormat="1" ht="37.5" customHeight="1"/>
    <row r="36" ht="45" customHeight="1"/>
    <row r="37" ht="15" customHeight="1"/>
    <row r="38" ht="90.75" customHeight="1"/>
    <row r="40" s="3" customFormat="1"/>
    <row r="74" ht="27.75" customHeight="1"/>
    <row r="75" ht="27.75" customHeight="1"/>
    <row r="76" ht="13.5" customHeight="1"/>
    <row r="77" ht="39.75" customHeight="1"/>
    <row r="78" ht="41.25" customHeight="1"/>
    <row r="79" ht="14.25" customHeight="1"/>
    <row r="124" ht="39.75" customHeight="1"/>
  </sheetData>
  <mergeCells count="8">
    <mergeCell ref="D1:F1"/>
    <mergeCell ref="E2:F2"/>
    <mergeCell ref="A3:F3"/>
    <mergeCell ref="D4:D5"/>
    <mergeCell ref="A4:A5"/>
    <mergeCell ref="B4:B5"/>
    <mergeCell ref="C4:C5"/>
    <mergeCell ref="E4:F4"/>
  </mergeCells>
  <phoneticPr fontId="0" type="noConversion"/>
  <pageMargins left="0.39370078740157483" right="0.19685039370078741" top="0.19685039370078741" bottom="0" header="0.2755905511811023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workbookViewId="0">
      <selection activeCell="J2" sqref="J2"/>
    </sheetView>
  </sheetViews>
  <sheetFormatPr defaultColWidth="8.140625" defaultRowHeight="12.75"/>
  <cols>
    <col min="1" max="1" width="2.85546875" style="37" customWidth="1"/>
    <col min="2" max="2" width="4" customWidth="1"/>
    <col min="3" max="3" width="3.7109375" customWidth="1"/>
    <col min="4" max="4" width="11.42578125" customWidth="1"/>
    <col min="5" max="5" width="4.85546875" style="64" customWidth="1"/>
    <col min="6" max="6" width="48.140625" customWidth="1"/>
    <col min="7" max="7" width="11.42578125" customWidth="1"/>
    <col min="8" max="8" width="10.85546875" customWidth="1"/>
  </cols>
  <sheetData>
    <row r="1" spans="1:10">
      <c r="A1" s="4"/>
      <c r="B1" s="5"/>
      <c r="C1" s="5"/>
      <c r="D1" s="5"/>
      <c r="E1" s="51"/>
      <c r="F1" s="174" t="s">
        <v>131</v>
      </c>
      <c r="G1" s="175"/>
      <c r="H1" s="175"/>
    </row>
    <row r="2" spans="1:10" ht="191.25" customHeight="1">
      <c r="A2" s="4"/>
      <c r="B2" s="5"/>
      <c r="C2" s="5"/>
      <c r="D2" s="5"/>
      <c r="E2" s="51"/>
      <c r="F2" s="132"/>
      <c r="G2" s="174" t="s">
        <v>141</v>
      </c>
      <c r="H2" s="185"/>
    </row>
    <row r="3" spans="1:10" s="1" customFormat="1" ht="46.5" customHeight="1">
      <c r="A3" s="186" t="s">
        <v>137</v>
      </c>
      <c r="B3" s="186"/>
      <c r="C3" s="186"/>
      <c r="D3" s="186"/>
      <c r="E3" s="186"/>
      <c r="F3" s="186"/>
      <c r="G3" s="186"/>
      <c r="H3" s="187"/>
      <c r="I3" s="50"/>
      <c r="J3" s="50"/>
    </row>
    <row r="4" spans="1:10" ht="12.75" customHeight="1">
      <c r="A4" s="194" t="s">
        <v>19</v>
      </c>
      <c r="B4" s="192" t="s">
        <v>0</v>
      </c>
      <c r="C4" s="192" t="s">
        <v>1</v>
      </c>
      <c r="D4" s="192" t="s">
        <v>3</v>
      </c>
      <c r="E4" s="188" t="s">
        <v>2</v>
      </c>
      <c r="F4" s="190" t="s">
        <v>22</v>
      </c>
      <c r="G4" s="196" t="s">
        <v>82</v>
      </c>
      <c r="H4" s="196"/>
    </row>
    <row r="5" spans="1:10" ht="51">
      <c r="A5" s="195"/>
      <c r="B5" s="193"/>
      <c r="C5" s="193"/>
      <c r="D5" s="193"/>
      <c r="E5" s="189"/>
      <c r="F5" s="191"/>
      <c r="G5" s="150" t="s">
        <v>133</v>
      </c>
      <c r="H5" s="150" t="s">
        <v>134</v>
      </c>
    </row>
    <row r="6" spans="1:10">
      <c r="A6" s="6" t="s">
        <v>33</v>
      </c>
      <c r="B6" s="7">
        <v>2</v>
      </c>
      <c r="C6" s="7">
        <v>3</v>
      </c>
      <c r="D6" s="7">
        <v>4</v>
      </c>
      <c r="E6" s="55" t="s">
        <v>38</v>
      </c>
      <c r="F6" s="49">
        <v>6</v>
      </c>
      <c r="G6" s="24">
        <v>7</v>
      </c>
      <c r="H6" s="24">
        <v>8</v>
      </c>
    </row>
    <row r="7" spans="1:10" s="3" customFormat="1">
      <c r="A7" s="8" t="s">
        <v>33</v>
      </c>
      <c r="B7" s="32" t="s">
        <v>5</v>
      </c>
      <c r="C7" s="32" t="s">
        <v>23</v>
      </c>
      <c r="D7" s="32"/>
      <c r="E7" s="60"/>
      <c r="F7" s="11" t="s">
        <v>4</v>
      </c>
      <c r="G7" s="68">
        <f>SUM(G42+G9+G15+G47+G35)</f>
        <v>1051.3499999999999</v>
      </c>
      <c r="H7" s="155">
        <f>SUM(H42+H9+H15+H47+H35)</f>
        <v>967.6482299999999</v>
      </c>
    </row>
    <row r="8" spans="1:10" ht="78.75" customHeight="1">
      <c r="A8" s="38"/>
      <c r="B8" s="9" t="s">
        <v>5</v>
      </c>
      <c r="C8" s="9" t="s">
        <v>23</v>
      </c>
      <c r="D8" s="9" t="s">
        <v>73</v>
      </c>
      <c r="E8" s="52"/>
      <c r="F8" s="102" t="s">
        <v>100</v>
      </c>
      <c r="G8" s="13"/>
      <c r="H8" s="156"/>
    </row>
    <row r="9" spans="1:10" ht="36.75" customHeight="1">
      <c r="A9" s="38"/>
      <c r="B9" s="22" t="s">
        <v>5</v>
      </c>
      <c r="C9" s="22" t="s">
        <v>9</v>
      </c>
      <c r="D9" s="22"/>
      <c r="E9" s="56"/>
      <c r="F9" s="103" t="s">
        <v>46</v>
      </c>
      <c r="G9" s="33">
        <f>SUM(G10)</f>
        <v>440</v>
      </c>
      <c r="H9" s="157">
        <f t="shared" ref="H9:H11" si="0">SUM(H10)</f>
        <v>433.70334000000003</v>
      </c>
    </row>
    <row r="10" spans="1:10" ht="15.75" customHeight="1">
      <c r="A10" s="38"/>
      <c r="B10" s="9" t="s">
        <v>5</v>
      </c>
      <c r="C10" s="9" t="s">
        <v>9</v>
      </c>
      <c r="D10" s="9" t="s">
        <v>74</v>
      </c>
      <c r="E10" s="53"/>
      <c r="F10" s="133" t="s">
        <v>40</v>
      </c>
      <c r="G10" s="13">
        <f>SUM(G11)</f>
        <v>440</v>
      </c>
      <c r="H10" s="156">
        <f t="shared" si="0"/>
        <v>433.70334000000003</v>
      </c>
    </row>
    <row r="11" spans="1:10" ht="25.5" customHeight="1">
      <c r="A11" s="38"/>
      <c r="B11" s="9" t="s">
        <v>5</v>
      </c>
      <c r="C11" s="9" t="s">
        <v>9</v>
      </c>
      <c r="D11" s="9" t="s">
        <v>75</v>
      </c>
      <c r="E11" s="53"/>
      <c r="F11" s="104" t="s">
        <v>101</v>
      </c>
      <c r="G11" s="13">
        <f>SUM(G12)</f>
        <v>440</v>
      </c>
      <c r="H11" s="156">
        <f t="shared" si="0"/>
        <v>433.70334000000003</v>
      </c>
    </row>
    <row r="12" spans="1:10" ht="24">
      <c r="A12" s="38"/>
      <c r="B12" s="22" t="s">
        <v>5</v>
      </c>
      <c r="C12" s="22" t="s">
        <v>9</v>
      </c>
      <c r="D12" s="22" t="s">
        <v>90</v>
      </c>
      <c r="E12" s="56"/>
      <c r="F12" s="27" t="s">
        <v>44</v>
      </c>
      <c r="G12" s="23">
        <f>G14</f>
        <v>440</v>
      </c>
      <c r="H12" s="158">
        <f>H14</f>
        <v>433.70334000000003</v>
      </c>
    </row>
    <row r="13" spans="1:10" ht="60">
      <c r="A13" s="38"/>
      <c r="B13" s="22" t="s">
        <v>5</v>
      </c>
      <c r="C13" s="22" t="s">
        <v>9</v>
      </c>
      <c r="D13" s="22" t="s">
        <v>90</v>
      </c>
      <c r="E13" s="57">
        <v>100</v>
      </c>
      <c r="F13" s="105" t="s">
        <v>71</v>
      </c>
      <c r="G13" s="14">
        <f>SUM(G14)</f>
        <v>440</v>
      </c>
      <c r="H13" s="159">
        <f>SUM(H14)</f>
        <v>433.70334000000003</v>
      </c>
    </row>
    <row r="14" spans="1:10" s="3" customFormat="1" ht="24">
      <c r="A14" s="38"/>
      <c r="B14" s="9" t="s">
        <v>5</v>
      </c>
      <c r="C14" s="9" t="s">
        <v>9</v>
      </c>
      <c r="D14" s="22" t="s">
        <v>90</v>
      </c>
      <c r="E14" s="53" t="s">
        <v>26</v>
      </c>
      <c r="F14" s="106" t="s">
        <v>27</v>
      </c>
      <c r="G14" s="44">
        <f>SUM(Вед!G15)</f>
        <v>440</v>
      </c>
      <c r="H14" s="160">
        <f>SUM(Вед!H15)</f>
        <v>433.70334000000003</v>
      </c>
    </row>
    <row r="15" spans="1:10" s="3" customFormat="1" ht="52.5" customHeight="1">
      <c r="A15" s="39"/>
      <c r="B15" s="40" t="s">
        <v>5</v>
      </c>
      <c r="C15" s="40" t="s">
        <v>6</v>
      </c>
      <c r="D15" s="9"/>
      <c r="E15" s="134"/>
      <c r="F15" s="135" t="s">
        <v>14</v>
      </c>
      <c r="G15" s="136">
        <f>SUM(G30+G16)</f>
        <v>551</v>
      </c>
      <c r="H15" s="161">
        <f>SUM(H30+H16)</f>
        <v>474.59488999999996</v>
      </c>
    </row>
    <row r="16" spans="1:10" s="3" customFormat="1" ht="30" customHeight="1">
      <c r="A16" s="39"/>
      <c r="B16" s="9" t="s">
        <v>5</v>
      </c>
      <c r="C16" s="9" t="s">
        <v>6</v>
      </c>
      <c r="D16" s="117" t="s">
        <v>76</v>
      </c>
      <c r="E16" s="52"/>
      <c r="F16" s="114" t="s">
        <v>88</v>
      </c>
      <c r="G16" s="13">
        <f>SUM(G17+G24)</f>
        <v>22.8</v>
      </c>
      <c r="H16" s="156">
        <f t="shared" ref="H16" si="1">SUM(H17+H24)</f>
        <v>19.696559999999998</v>
      </c>
    </row>
    <row r="17" spans="1:8" s="3" customFormat="1" ht="48.75" customHeight="1">
      <c r="A17" s="39"/>
      <c r="B17" s="9" t="s">
        <v>5</v>
      </c>
      <c r="C17" s="9" t="s">
        <v>6</v>
      </c>
      <c r="D17" s="117" t="s">
        <v>104</v>
      </c>
      <c r="E17" s="52"/>
      <c r="F17" s="114" t="s">
        <v>103</v>
      </c>
      <c r="G17" s="13">
        <f>SUM(G18+G21)</f>
        <v>18</v>
      </c>
      <c r="H17" s="156">
        <f t="shared" ref="H17" si="2">SUM(H18+H21)</f>
        <v>14.896559999999999</v>
      </c>
    </row>
    <row r="18" spans="1:8" s="3" customFormat="1" ht="30.75" customHeight="1">
      <c r="A18" s="39"/>
      <c r="B18" s="9" t="s">
        <v>5</v>
      </c>
      <c r="C18" s="9" t="s">
        <v>6</v>
      </c>
      <c r="D18" s="118">
        <v>4110140020</v>
      </c>
      <c r="E18" s="52"/>
      <c r="F18" s="115" t="s">
        <v>89</v>
      </c>
      <c r="G18" s="13">
        <f>SUM(G19)</f>
        <v>12</v>
      </c>
      <c r="H18" s="156">
        <f t="shared" ref="H18:H19" si="3">SUM(H19)</f>
        <v>11.896559999999999</v>
      </c>
    </row>
    <row r="19" spans="1:8" s="3" customFormat="1" ht="24" customHeight="1">
      <c r="A19" s="39"/>
      <c r="B19" s="9" t="s">
        <v>5</v>
      </c>
      <c r="C19" s="9" t="s">
        <v>6</v>
      </c>
      <c r="D19" s="118">
        <v>4110140020</v>
      </c>
      <c r="E19" s="116" t="s">
        <v>69</v>
      </c>
      <c r="F19" s="92" t="s">
        <v>70</v>
      </c>
      <c r="G19" s="13">
        <f>SUM(G20)</f>
        <v>12</v>
      </c>
      <c r="H19" s="156">
        <f t="shared" si="3"/>
        <v>11.896559999999999</v>
      </c>
    </row>
    <row r="20" spans="1:8" s="3" customFormat="1" ht="26.25" customHeight="1">
      <c r="A20" s="39"/>
      <c r="B20" s="9" t="s">
        <v>5</v>
      </c>
      <c r="C20" s="9" t="s">
        <v>6</v>
      </c>
      <c r="D20" s="118">
        <v>4110140020</v>
      </c>
      <c r="E20" s="116" t="s">
        <v>28</v>
      </c>
      <c r="F20" s="47" t="s">
        <v>29</v>
      </c>
      <c r="G20" s="13">
        <f>SUM(Вед!G21)</f>
        <v>12</v>
      </c>
      <c r="H20" s="156">
        <f>SUM(Вед!H21)</f>
        <v>11.896559999999999</v>
      </c>
    </row>
    <row r="21" spans="1:8" s="3" customFormat="1" ht="67.5" customHeight="1">
      <c r="A21" s="39"/>
      <c r="B21" s="9" t="s">
        <v>5</v>
      </c>
      <c r="C21" s="9" t="s">
        <v>6</v>
      </c>
      <c r="D21" s="118">
        <v>4110140040</v>
      </c>
      <c r="E21" s="116"/>
      <c r="F21" s="47" t="s">
        <v>102</v>
      </c>
      <c r="G21" s="13">
        <f>SUM(G22)</f>
        <v>6</v>
      </c>
      <c r="H21" s="156">
        <f t="shared" ref="H21:H22" si="4">SUM(H22)</f>
        <v>3</v>
      </c>
    </row>
    <row r="22" spans="1:8" s="3" customFormat="1" ht="26.25" customHeight="1">
      <c r="A22" s="39"/>
      <c r="B22" s="9" t="s">
        <v>5</v>
      </c>
      <c r="C22" s="9" t="s">
        <v>6</v>
      </c>
      <c r="D22" s="118">
        <v>4110140040</v>
      </c>
      <c r="E22" s="116" t="s">
        <v>69</v>
      </c>
      <c r="F22" s="92" t="s">
        <v>70</v>
      </c>
      <c r="G22" s="13">
        <f>SUM(G23)</f>
        <v>6</v>
      </c>
      <c r="H22" s="156">
        <f t="shared" si="4"/>
        <v>3</v>
      </c>
    </row>
    <row r="23" spans="1:8" s="3" customFormat="1" ht="26.25" customHeight="1">
      <c r="A23" s="39"/>
      <c r="B23" s="9" t="s">
        <v>5</v>
      </c>
      <c r="C23" s="9" t="s">
        <v>6</v>
      </c>
      <c r="D23" s="118">
        <v>4110140040</v>
      </c>
      <c r="E23" s="116" t="s">
        <v>28</v>
      </c>
      <c r="F23" s="47" t="s">
        <v>29</v>
      </c>
      <c r="G23" s="13">
        <f>SUM(Вед!G24)</f>
        <v>6</v>
      </c>
      <c r="H23" s="156">
        <f>SUM(Вед!H24)</f>
        <v>3</v>
      </c>
    </row>
    <row r="24" spans="1:8" s="3" customFormat="1" ht="26.25" customHeight="1">
      <c r="A24" s="39"/>
      <c r="B24" s="9" t="s">
        <v>5</v>
      </c>
      <c r="C24" s="9" t="s">
        <v>6</v>
      </c>
      <c r="D24" s="22" t="s">
        <v>118</v>
      </c>
      <c r="E24" s="56"/>
      <c r="F24" s="143" t="s">
        <v>117</v>
      </c>
      <c r="G24" s="17">
        <f>SUM(G25)</f>
        <v>4.8</v>
      </c>
      <c r="H24" s="162">
        <f t="shared" ref="H24" si="5">SUM(H25)</f>
        <v>4.8</v>
      </c>
    </row>
    <row r="25" spans="1:8" s="3" customFormat="1" ht="26.25" customHeight="1">
      <c r="A25" s="39"/>
      <c r="B25" s="9" t="s">
        <v>5</v>
      </c>
      <c r="C25" s="9" t="s">
        <v>6</v>
      </c>
      <c r="D25" s="9" t="s">
        <v>96</v>
      </c>
      <c r="E25" s="52"/>
      <c r="F25" s="26" t="s">
        <v>61</v>
      </c>
      <c r="G25" s="17">
        <f>SUM(G27)</f>
        <v>4.8</v>
      </c>
      <c r="H25" s="162">
        <f>SUM(H27)</f>
        <v>4.8</v>
      </c>
    </row>
    <row r="26" spans="1:8" s="3" customFormat="1" ht="16.5" customHeight="1">
      <c r="A26" s="39"/>
      <c r="B26" s="9" t="s">
        <v>5</v>
      </c>
      <c r="C26" s="9" t="s">
        <v>6</v>
      </c>
      <c r="D26" s="9" t="s">
        <v>96</v>
      </c>
      <c r="E26" s="52" t="s">
        <v>67</v>
      </c>
      <c r="F26" s="105" t="s">
        <v>68</v>
      </c>
      <c r="G26" s="17">
        <f>SUM(G27)</f>
        <v>4.8</v>
      </c>
      <c r="H26" s="162">
        <f>SUM(H27)</f>
        <v>4.8</v>
      </c>
    </row>
    <row r="27" spans="1:8" s="3" customFormat="1" ht="16.5" customHeight="1">
      <c r="A27" s="39"/>
      <c r="B27" s="9" t="s">
        <v>5</v>
      </c>
      <c r="C27" s="9" t="s">
        <v>6</v>
      </c>
      <c r="D27" s="9" t="s">
        <v>96</v>
      </c>
      <c r="E27" s="62">
        <v>540</v>
      </c>
      <c r="F27" s="26" t="s">
        <v>17</v>
      </c>
      <c r="G27" s="17">
        <f>SUM(Вед!G28)</f>
        <v>4.8</v>
      </c>
      <c r="H27" s="162">
        <f>SUM(Вед!H28)</f>
        <v>4.8</v>
      </c>
    </row>
    <row r="28" spans="1:8">
      <c r="A28" s="38"/>
      <c r="B28" s="41" t="s">
        <v>5</v>
      </c>
      <c r="C28" s="41" t="s">
        <v>6</v>
      </c>
      <c r="D28" s="9" t="s">
        <v>74</v>
      </c>
      <c r="E28" s="137"/>
      <c r="F28" s="138" t="s">
        <v>40</v>
      </c>
      <c r="G28" s="42">
        <f t="shared" ref="G28:H29" si="6">SUM(G29)</f>
        <v>528.20000000000005</v>
      </c>
      <c r="H28" s="163">
        <f t="shared" si="6"/>
        <v>454.89832999999999</v>
      </c>
    </row>
    <row r="29" spans="1:8" ht="38.25">
      <c r="A29" s="38"/>
      <c r="B29" s="41" t="s">
        <v>5</v>
      </c>
      <c r="C29" s="41" t="s">
        <v>6</v>
      </c>
      <c r="D29" s="9" t="s">
        <v>75</v>
      </c>
      <c r="E29" s="53"/>
      <c r="F29" s="104" t="s">
        <v>101</v>
      </c>
      <c r="G29" s="13">
        <f t="shared" si="6"/>
        <v>528.20000000000005</v>
      </c>
      <c r="H29" s="156">
        <f t="shared" si="6"/>
        <v>454.89832999999999</v>
      </c>
    </row>
    <row r="30" spans="1:8" ht="24">
      <c r="A30" s="38"/>
      <c r="B30" s="22" t="s">
        <v>5</v>
      </c>
      <c r="C30" s="22" t="s">
        <v>6</v>
      </c>
      <c r="D30" s="22" t="s">
        <v>91</v>
      </c>
      <c r="E30" s="56"/>
      <c r="F30" s="27" t="s">
        <v>41</v>
      </c>
      <c r="G30" s="23">
        <f>SUM(G31+G33)</f>
        <v>528.20000000000005</v>
      </c>
      <c r="H30" s="158">
        <f t="shared" ref="H30" si="7">SUM(H31+H33)</f>
        <v>454.89832999999999</v>
      </c>
    </row>
    <row r="31" spans="1:8" ht="60">
      <c r="A31" s="38"/>
      <c r="B31" s="22" t="s">
        <v>5</v>
      </c>
      <c r="C31" s="22" t="s">
        <v>6</v>
      </c>
      <c r="D31" s="22" t="s">
        <v>91</v>
      </c>
      <c r="E31" s="57">
        <v>100</v>
      </c>
      <c r="F31" s="105" t="s">
        <v>71</v>
      </c>
      <c r="G31" s="14">
        <f>SUM(G32)</f>
        <v>244.8</v>
      </c>
      <c r="H31" s="159">
        <f>SUM(H32)</f>
        <v>240.71459999999999</v>
      </c>
    </row>
    <row r="32" spans="1:8" ht="24">
      <c r="A32" s="38"/>
      <c r="B32" s="9" t="s">
        <v>5</v>
      </c>
      <c r="C32" s="9" t="s">
        <v>6</v>
      </c>
      <c r="D32" s="22" t="s">
        <v>91</v>
      </c>
      <c r="E32" s="53" t="s">
        <v>26</v>
      </c>
      <c r="F32" s="106" t="s">
        <v>27</v>
      </c>
      <c r="G32" s="44">
        <f>SUM(Вед!G33)</f>
        <v>244.8</v>
      </c>
      <c r="H32" s="160">
        <f>SUM(Вед!H33)</f>
        <v>240.71459999999999</v>
      </c>
    </row>
    <row r="33" spans="1:8" ht="24">
      <c r="A33" s="38"/>
      <c r="B33" s="9" t="s">
        <v>6</v>
      </c>
      <c r="C33" s="9" t="s">
        <v>6</v>
      </c>
      <c r="D33" s="22" t="s">
        <v>91</v>
      </c>
      <c r="E33" s="53" t="s">
        <v>69</v>
      </c>
      <c r="F33" s="108" t="s">
        <v>70</v>
      </c>
      <c r="G33" s="17">
        <f>SUM(G34)</f>
        <v>283.39999999999998</v>
      </c>
      <c r="H33" s="162">
        <f>SUM(H34)</f>
        <v>214.18373</v>
      </c>
    </row>
    <row r="34" spans="1:8" ht="24.75" customHeight="1">
      <c r="A34" s="38"/>
      <c r="B34" s="9" t="s">
        <v>5</v>
      </c>
      <c r="C34" s="9" t="s">
        <v>6</v>
      </c>
      <c r="D34" s="22" t="s">
        <v>91</v>
      </c>
      <c r="E34" s="53" t="s">
        <v>28</v>
      </c>
      <c r="F34" s="104" t="s">
        <v>29</v>
      </c>
      <c r="G34" s="44">
        <f>SUM(Вед!G35)</f>
        <v>283.39999999999998</v>
      </c>
      <c r="H34" s="160">
        <f>SUM(Вед!H35)</f>
        <v>214.18373</v>
      </c>
    </row>
    <row r="35" spans="1:8" ht="37.5" customHeight="1">
      <c r="A35" s="38"/>
      <c r="B35" s="9" t="s">
        <v>5</v>
      </c>
      <c r="C35" s="9" t="s">
        <v>126</v>
      </c>
      <c r="D35" s="22"/>
      <c r="E35" s="53"/>
      <c r="F35" s="148" t="s">
        <v>127</v>
      </c>
      <c r="G35" s="44">
        <f>SUM(G36)</f>
        <v>14.3</v>
      </c>
      <c r="H35" s="160">
        <f t="shared" ref="H35" si="8">SUM(H36)</f>
        <v>14.3</v>
      </c>
    </row>
    <row r="36" spans="1:8" ht="72" customHeight="1">
      <c r="A36" s="38"/>
      <c r="B36" s="9" t="s">
        <v>5</v>
      </c>
      <c r="C36" s="9" t="s">
        <v>126</v>
      </c>
      <c r="D36" s="9" t="s">
        <v>73</v>
      </c>
      <c r="E36" s="60"/>
      <c r="F36" s="102" t="s">
        <v>100</v>
      </c>
      <c r="G36" s="17">
        <f>SUM(G37)</f>
        <v>14.3</v>
      </c>
      <c r="H36" s="162">
        <f t="shared" ref="H36:H38" si="9">SUM(H37)</f>
        <v>14.3</v>
      </c>
    </row>
    <row r="37" spans="1:8" ht="24.75" customHeight="1">
      <c r="A37" s="38"/>
      <c r="B37" s="9" t="s">
        <v>5</v>
      </c>
      <c r="C37" s="9" t="s">
        <v>126</v>
      </c>
      <c r="D37" s="9" t="s">
        <v>76</v>
      </c>
      <c r="E37" s="60"/>
      <c r="F37" s="26" t="s">
        <v>79</v>
      </c>
      <c r="G37" s="17">
        <f>SUM(G38)</f>
        <v>14.3</v>
      </c>
      <c r="H37" s="162">
        <f t="shared" si="9"/>
        <v>14.3</v>
      </c>
    </row>
    <row r="38" spans="1:8" ht="39.75" customHeight="1">
      <c r="A38" s="38"/>
      <c r="B38" s="9" t="s">
        <v>5</v>
      </c>
      <c r="C38" s="9" t="s">
        <v>126</v>
      </c>
      <c r="D38" s="22" t="s">
        <v>118</v>
      </c>
      <c r="E38" s="56"/>
      <c r="F38" s="143" t="s">
        <v>117</v>
      </c>
      <c r="G38" s="17">
        <f>SUM(G39)</f>
        <v>14.3</v>
      </c>
      <c r="H38" s="162">
        <f t="shared" si="9"/>
        <v>14.3</v>
      </c>
    </row>
    <row r="39" spans="1:8" ht="28.5" customHeight="1">
      <c r="A39" s="38"/>
      <c r="B39" s="9" t="s">
        <v>5</v>
      </c>
      <c r="C39" s="9" t="s">
        <v>126</v>
      </c>
      <c r="D39" s="9" t="s">
        <v>96</v>
      </c>
      <c r="E39" s="52"/>
      <c r="F39" s="26" t="s">
        <v>61</v>
      </c>
      <c r="G39" s="17">
        <f>SUM(G41)</f>
        <v>14.3</v>
      </c>
      <c r="H39" s="162">
        <f>SUM(H41)</f>
        <v>14.3</v>
      </c>
    </row>
    <row r="40" spans="1:8" ht="20.25" customHeight="1">
      <c r="A40" s="38"/>
      <c r="B40" s="9" t="s">
        <v>5</v>
      </c>
      <c r="C40" s="9" t="s">
        <v>126</v>
      </c>
      <c r="D40" s="9" t="s">
        <v>96</v>
      </c>
      <c r="E40" s="52" t="s">
        <v>67</v>
      </c>
      <c r="F40" s="105" t="s">
        <v>68</v>
      </c>
      <c r="G40" s="17">
        <f>SUM(G41)</f>
        <v>14.3</v>
      </c>
      <c r="H40" s="162">
        <f>SUM(H41)</f>
        <v>14.3</v>
      </c>
    </row>
    <row r="41" spans="1:8" ht="17.25" customHeight="1">
      <c r="A41" s="38"/>
      <c r="B41" s="9" t="s">
        <v>5</v>
      </c>
      <c r="C41" s="9" t="s">
        <v>126</v>
      </c>
      <c r="D41" s="9" t="s">
        <v>96</v>
      </c>
      <c r="E41" s="62">
        <v>540</v>
      </c>
      <c r="F41" s="26" t="s">
        <v>17</v>
      </c>
      <c r="G41" s="17">
        <f>SUM(Вед!G42)</f>
        <v>14.3</v>
      </c>
      <c r="H41" s="162">
        <f>SUM(Вед!H42)</f>
        <v>14.3</v>
      </c>
    </row>
    <row r="42" spans="1:8" s="3" customFormat="1">
      <c r="A42" s="38"/>
      <c r="B42" s="9" t="s">
        <v>5</v>
      </c>
      <c r="C42" s="9" t="s">
        <v>24</v>
      </c>
      <c r="D42" s="9"/>
      <c r="E42" s="53"/>
      <c r="F42" s="109" t="s">
        <v>20</v>
      </c>
      <c r="G42" s="44">
        <f t="shared" ref="G42:H43" si="10">SUM(G43)</f>
        <v>1</v>
      </c>
      <c r="H42" s="160">
        <f t="shared" si="10"/>
        <v>0</v>
      </c>
    </row>
    <row r="43" spans="1:8" s="3" customFormat="1" ht="24">
      <c r="A43" s="38"/>
      <c r="B43" s="9" t="s">
        <v>5</v>
      </c>
      <c r="C43" s="9" t="s">
        <v>24</v>
      </c>
      <c r="D43" s="9" t="s">
        <v>77</v>
      </c>
      <c r="E43" s="53"/>
      <c r="F43" s="106" t="s">
        <v>49</v>
      </c>
      <c r="G43" s="44">
        <f t="shared" si="10"/>
        <v>1</v>
      </c>
      <c r="H43" s="160">
        <f t="shared" si="10"/>
        <v>0</v>
      </c>
    </row>
    <row r="44" spans="1:8" s="3" customFormat="1">
      <c r="A44" s="38"/>
      <c r="B44" s="9" t="s">
        <v>5</v>
      </c>
      <c r="C44" s="9" t="s">
        <v>24</v>
      </c>
      <c r="D44" s="66" t="s">
        <v>92</v>
      </c>
      <c r="E44" s="53"/>
      <c r="F44" s="106" t="s">
        <v>21</v>
      </c>
      <c r="G44" s="44">
        <f>SUM(G46)</f>
        <v>1</v>
      </c>
      <c r="H44" s="160">
        <f>SUM(H46)</f>
        <v>0</v>
      </c>
    </row>
    <row r="45" spans="1:8" s="3" customFormat="1">
      <c r="A45" s="38"/>
      <c r="B45" s="9" t="s">
        <v>5</v>
      </c>
      <c r="C45" s="9" t="s">
        <v>24</v>
      </c>
      <c r="D45" s="66" t="s">
        <v>92</v>
      </c>
      <c r="E45" s="58">
        <v>800</v>
      </c>
      <c r="F45" s="108" t="s">
        <v>72</v>
      </c>
      <c r="G45" s="44">
        <f>SUM(G46)</f>
        <v>1</v>
      </c>
      <c r="H45" s="160">
        <f>SUM(H46)</f>
        <v>0</v>
      </c>
    </row>
    <row r="46" spans="1:8" s="3" customFormat="1">
      <c r="A46" s="38"/>
      <c r="B46" s="9" t="s">
        <v>5</v>
      </c>
      <c r="C46" s="9" t="s">
        <v>24</v>
      </c>
      <c r="D46" s="66" t="s">
        <v>92</v>
      </c>
      <c r="E46" s="59">
        <v>870</v>
      </c>
      <c r="F46" s="106" t="s">
        <v>25</v>
      </c>
      <c r="G46" s="14">
        <f>SUM(Вед!G47)</f>
        <v>1</v>
      </c>
      <c r="H46" s="159">
        <f>SUM(Вед!H47)</f>
        <v>0</v>
      </c>
    </row>
    <row r="47" spans="1:8" s="3" customFormat="1" ht="24.75" customHeight="1">
      <c r="A47" s="38"/>
      <c r="B47" s="9" t="s">
        <v>5</v>
      </c>
      <c r="C47" s="9" t="s">
        <v>36</v>
      </c>
      <c r="D47" s="70" t="s">
        <v>76</v>
      </c>
      <c r="E47" s="59"/>
      <c r="F47" s="106" t="s">
        <v>39</v>
      </c>
      <c r="G47" s="14">
        <f>SUM(G48)</f>
        <v>45.05</v>
      </c>
      <c r="H47" s="159">
        <f>SUM(H48)</f>
        <v>45.05</v>
      </c>
    </row>
    <row r="48" spans="1:8" s="3" customFormat="1" ht="13.5" customHeight="1">
      <c r="A48" s="38"/>
      <c r="B48" s="9" t="s">
        <v>5</v>
      </c>
      <c r="C48" s="9" t="s">
        <v>36</v>
      </c>
      <c r="D48" s="9"/>
      <c r="E48" s="60"/>
      <c r="F48" s="110" t="s">
        <v>37</v>
      </c>
      <c r="G48" s="14">
        <f>SUM(G49+G53)</f>
        <v>45.05</v>
      </c>
      <c r="H48" s="159">
        <f t="shared" ref="H48" si="11">SUM(H49+H53)</f>
        <v>45.05</v>
      </c>
    </row>
    <row r="49" spans="1:8" s="3" customFormat="1" ht="49.5" customHeight="1">
      <c r="A49" s="38"/>
      <c r="B49" s="9" t="s">
        <v>5</v>
      </c>
      <c r="C49" s="9" t="s">
        <v>36</v>
      </c>
      <c r="D49" s="9" t="s">
        <v>106</v>
      </c>
      <c r="E49" s="60"/>
      <c r="F49" s="110" t="s">
        <v>105</v>
      </c>
      <c r="G49" s="14">
        <f>SUM(G50)</f>
        <v>0.15</v>
      </c>
      <c r="H49" s="159">
        <f t="shared" ref="H49" si="12">SUM(H50)</f>
        <v>0.15</v>
      </c>
    </row>
    <row r="50" spans="1:8" s="3" customFormat="1" ht="60.75" customHeight="1">
      <c r="A50" s="38"/>
      <c r="B50" s="9" t="s">
        <v>5</v>
      </c>
      <c r="C50" s="9" t="s">
        <v>36</v>
      </c>
      <c r="D50" s="70" t="s">
        <v>84</v>
      </c>
      <c r="E50" s="59"/>
      <c r="F50" s="106" t="s">
        <v>53</v>
      </c>
      <c r="G50" s="14">
        <f>SUM(G52)</f>
        <v>0.15</v>
      </c>
      <c r="H50" s="159">
        <f>SUM(H52)</f>
        <v>0.15</v>
      </c>
    </row>
    <row r="51" spans="1:8" s="3" customFormat="1" ht="29.25" customHeight="1">
      <c r="A51" s="38"/>
      <c r="B51" s="9" t="s">
        <v>5</v>
      </c>
      <c r="C51" s="9" t="s">
        <v>36</v>
      </c>
      <c r="D51" s="70" t="s">
        <v>84</v>
      </c>
      <c r="E51" s="53" t="s">
        <v>69</v>
      </c>
      <c r="F51" s="108" t="s">
        <v>70</v>
      </c>
      <c r="G51" s="17">
        <f>SUM(G52)</f>
        <v>0.15</v>
      </c>
      <c r="H51" s="162">
        <f>SUM(H52)</f>
        <v>0.15</v>
      </c>
    </row>
    <row r="52" spans="1:8" s="3" customFormat="1" ht="26.25" customHeight="1">
      <c r="A52" s="38"/>
      <c r="B52" s="9" t="s">
        <v>5</v>
      </c>
      <c r="C52" s="9" t="s">
        <v>36</v>
      </c>
      <c r="D52" s="70" t="s">
        <v>84</v>
      </c>
      <c r="E52" s="59">
        <v>240</v>
      </c>
      <c r="F52" s="106" t="s">
        <v>29</v>
      </c>
      <c r="G52" s="14">
        <f>SUM(Вед!G53)</f>
        <v>0.15</v>
      </c>
      <c r="H52" s="159">
        <f>SUM(Вед!H53)</f>
        <v>0.15</v>
      </c>
    </row>
    <row r="53" spans="1:8" s="3" customFormat="1" ht="26.25" customHeight="1">
      <c r="A53" s="38"/>
      <c r="B53" s="9" t="s">
        <v>5</v>
      </c>
      <c r="C53" s="9" t="s">
        <v>36</v>
      </c>
      <c r="D53" s="70" t="s">
        <v>123</v>
      </c>
      <c r="E53" s="59"/>
      <c r="F53" s="106" t="s">
        <v>121</v>
      </c>
      <c r="G53" s="14">
        <f>SUM(G54+G57)</f>
        <v>44.9</v>
      </c>
      <c r="H53" s="159">
        <f t="shared" ref="H53" si="13">SUM(H54+H57)</f>
        <v>44.9</v>
      </c>
    </row>
    <row r="54" spans="1:8" s="3" customFormat="1" ht="26.25" customHeight="1">
      <c r="A54" s="38"/>
      <c r="B54" s="9" t="s">
        <v>5</v>
      </c>
      <c r="C54" s="9" t="s">
        <v>36</v>
      </c>
      <c r="D54" s="70" t="s">
        <v>124</v>
      </c>
      <c r="E54" s="59"/>
      <c r="F54" s="106" t="s">
        <v>122</v>
      </c>
      <c r="G54" s="14">
        <f>SUM(G56)</f>
        <v>14.9</v>
      </c>
      <c r="H54" s="159">
        <f>SUM(H56)</f>
        <v>14.9</v>
      </c>
    </row>
    <row r="55" spans="1:8" s="3" customFormat="1" ht="26.25" customHeight="1">
      <c r="A55" s="38"/>
      <c r="B55" s="9" t="s">
        <v>5</v>
      </c>
      <c r="C55" s="9" t="s">
        <v>36</v>
      </c>
      <c r="D55" s="70" t="s">
        <v>124</v>
      </c>
      <c r="E55" s="53" t="s">
        <v>69</v>
      </c>
      <c r="F55" s="108" t="s">
        <v>70</v>
      </c>
      <c r="G55" s="17">
        <f>SUM(G56)</f>
        <v>14.9</v>
      </c>
      <c r="H55" s="162">
        <f>SUM(H56)</f>
        <v>14.9</v>
      </c>
    </row>
    <row r="56" spans="1:8" s="3" customFormat="1" ht="26.25" customHeight="1">
      <c r="A56" s="38"/>
      <c r="B56" s="9" t="s">
        <v>5</v>
      </c>
      <c r="C56" s="9" t="s">
        <v>36</v>
      </c>
      <c r="D56" s="70" t="s">
        <v>124</v>
      </c>
      <c r="E56" s="59">
        <v>240</v>
      </c>
      <c r="F56" s="106" t="s">
        <v>29</v>
      </c>
      <c r="G56" s="14">
        <f>SUM(Вед!G57)</f>
        <v>14.9</v>
      </c>
      <c r="H56" s="159">
        <f>SUM(Вед!H57)</f>
        <v>14.9</v>
      </c>
    </row>
    <row r="57" spans="1:8" s="3" customFormat="1" ht="28.5" customHeight="1">
      <c r="A57" s="38"/>
      <c r="B57" s="9" t="s">
        <v>5</v>
      </c>
      <c r="C57" s="9" t="s">
        <v>36</v>
      </c>
      <c r="D57" s="9" t="s">
        <v>129</v>
      </c>
      <c r="E57" s="52"/>
      <c r="F57" s="26" t="s">
        <v>128</v>
      </c>
      <c r="G57" s="17">
        <f>SUM(G59)</f>
        <v>30</v>
      </c>
      <c r="H57" s="162">
        <f>SUM(H59)</f>
        <v>30</v>
      </c>
    </row>
    <row r="58" spans="1:8" s="3" customFormat="1" ht="28.5" customHeight="1">
      <c r="A58" s="38"/>
      <c r="B58" s="9" t="s">
        <v>5</v>
      </c>
      <c r="C58" s="9" t="s">
        <v>36</v>
      </c>
      <c r="D58" s="9" t="s">
        <v>129</v>
      </c>
      <c r="E58" s="53" t="s">
        <v>69</v>
      </c>
      <c r="F58" s="108" t="s">
        <v>70</v>
      </c>
      <c r="G58" s="17">
        <f>SUM(G59)</f>
        <v>30</v>
      </c>
      <c r="H58" s="162">
        <f>SUM(H59)</f>
        <v>30</v>
      </c>
    </row>
    <row r="59" spans="1:8" s="3" customFormat="1" ht="28.5" customHeight="1">
      <c r="A59" s="38"/>
      <c r="B59" s="9" t="s">
        <v>5</v>
      </c>
      <c r="C59" s="9" t="s">
        <v>36</v>
      </c>
      <c r="D59" s="9" t="s">
        <v>129</v>
      </c>
      <c r="E59" s="59">
        <v>240</v>
      </c>
      <c r="F59" s="54" t="s">
        <v>70</v>
      </c>
      <c r="G59" s="17">
        <f>SUM(Вед!G60)</f>
        <v>30</v>
      </c>
      <c r="H59" s="162">
        <f>SUM(Вед!H60)</f>
        <v>30</v>
      </c>
    </row>
    <row r="60" spans="1:8" s="3" customFormat="1" ht="21.75" customHeight="1">
      <c r="A60" s="8" t="s">
        <v>8</v>
      </c>
      <c r="B60" s="32" t="s">
        <v>9</v>
      </c>
      <c r="C60" s="32" t="s">
        <v>23</v>
      </c>
      <c r="D60" s="32"/>
      <c r="E60" s="60"/>
      <c r="F60" s="102" t="s">
        <v>10</v>
      </c>
      <c r="G60" s="44">
        <f>SUM(G61)</f>
        <v>83.6</v>
      </c>
      <c r="H60" s="160">
        <f t="shared" ref="H60:H62" si="14">SUM(H61)</f>
        <v>83.6</v>
      </c>
    </row>
    <row r="61" spans="1:8" s="3" customFormat="1" ht="63" customHeight="1">
      <c r="A61" s="38"/>
      <c r="B61" s="9" t="s">
        <v>9</v>
      </c>
      <c r="C61" s="9" t="s">
        <v>23</v>
      </c>
      <c r="D61" s="9" t="s">
        <v>73</v>
      </c>
      <c r="E61" s="52"/>
      <c r="F61" s="102" t="s">
        <v>100</v>
      </c>
      <c r="G61" s="44">
        <f>SUM(G62)</f>
        <v>83.6</v>
      </c>
      <c r="H61" s="160">
        <f t="shared" si="14"/>
        <v>83.6</v>
      </c>
    </row>
    <row r="62" spans="1:8" s="3" customFormat="1" ht="24">
      <c r="A62" s="38"/>
      <c r="B62" s="9" t="s">
        <v>9</v>
      </c>
      <c r="C62" s="9" t="s">
        <v>23</v>
      </c>
      <c r="D62" s="9" t="s">
        <v>76</v>
      </c>
      <c r="E62" s="52"/>
      <c r="F62" s="111" t="s">
        <v>39</v>
      </c>
      <c r="G62" s="44">
        <f>SUM(G63)</f>
        <v>83.6</v>
      </c>
      <c r="H62" s="160">
        <f t="shared" si="14"/>
        <v>83.6</v>
      </c>
    </row>
    <row r="63" spans="1:8" s="3" customFormat="1">
      <c r="A63" s="38"/>
      <c r="B63" s="22" t="s">
        <v>9</v>
      </c>
      <c r="C63" s="22" t="s">
        <v>15</v>
      </c>
      <c r="D63" s="22"/>
      <c r="E63" s="56"/>
      <c r="F63" s="103" t="s">
        <v>11</v>
      </c>
      <c r="G63" s="100">
        <f>SUM(G65)</f>
        <v>83.6</v>
      </c>
      <c r="H63" s="164">
        <f>SUM(H65)</f>
        <v>83.6</v>
      </c>
    </row>
    <row r="64" spans="1:8" s="3" customFormat="1" ht="36">
      <c r="A64" s="38"/>
      <c r="B64" s="9" t="s">
        <v>9</v>
      </c>
      <c r="C64" s="9" t="s">
        <v>15</v>
      </c>
      <c r="D64" s="9" t="s">
        <v>106</v>
      </c>
      <c r="E64" s="60"/>
      <c r="F64" s="110" t="s">
        <v>105</v>
      </c>
      <c r="G64" s="14">
        <f>SUM(G65)</f>
        <v>83.6</v>
      </c>
      <c r="H64" s="159">
        <f t="shared" ref="H64" si="15">SUM(H65)</f>
        <v>83.6</v>
      </c>
    </row>
    <row r="65" spans="1:8" s="3" customFormat="1" ht="36">
      <c r="A65" s="38"/>
      <c r="B65" s="9" t="s">
        <v>9</v>
      </c>
      <c r="C65" s="9" t="s">
        <v>15</v>
      </c>
      <c r="D65" s="9" t="s">
        <v>85</v>
      </c>
      <c r="E65" s="52"/>
      <c r="F65" s="26" t="s">
        <v>45</v>
      </c>
      <c r="G65" s="14">
        <f>SUM(G67+G69)</f>
        <v>83.6</v>
      </c>
      <c r="H65" s="159">
        <f>SUM(H67+H69)</f>
        <v>83.6</v>
      </c>
    </row>
    <row r="66" spans="1:8" s="3" customFormat="1" ht="60">
      <c r="A66" s="38"/>
      <c r="B66" s="9" t="s">
        <v>9</v>
      </c>
      <c r="C66" s="9" t="s">
        <v>15</v>
      </c>
      <c r="D66" s="9" t="s">
        <v>85</v>
      </c>
      <c r="E66" s="57">
        <v>100</v>
      </c>
      <c r="F66" s="105" t="s">
        <v>71</v>
      </c>
      <c r="G66" s="14">
        <f>SUM(G67)</f>
        <v>79.944959999999995</v>
      </c>
      <c r="H66" s="159">
        <f>SUM(H67)</f>
        <v>79.944959999999995</v>
      </c>
    </row>
    <row r="67" spans="1:8" s="3" customFormat="1" ht="24">
      <c r="A67" s="38"/>
      <c r="B67" s="9" t="s">
        <v>9</v>
      </c>
      <c r="C67" s="9" t="s">
        <v>15</v>
      </c>
      <c r="D67" s="9" t="s">
        <v>85</v>
      </c>
      <c r="E67" s="53" t="s">
        <v>26</v>
      </c>
      <c r="F67" s="106" t="s">
        <v>27</v>
      </c>
      <c r="G67" s="14">
        <f>SUM(Вед!G68)</f>
        <v>79.944959999999995</v>
      </c>
      <c r="H67" s="159">
        <f>SUM(Вед!H68)</f>
        <v>79.944959999999995</v>
      </c>
    </row>
    <row r="68" spans="1:8" s="3" customFormat="1" ht="24">
      <c r="A68" s="38"/>
      <c r="B68" s="9" t="s">
        <v>9</v>
      </c>
      <c r="C68" s="9" t="s">
        <v>15</v>
      </c>
      <c r="D68" s="9" t="s">
        <v>85</v>
      </c>
      <c r="E68" s="53" t="s">
        <v>69</v>
      </c>
      <c r="F68" s="108" t="s">
        <v>70</v>
      </c>
      <c r="G68" s="17">
        <f>SUM(G69)</f>
        <v>3.6550400000000001</v>
      </c>
      <c r="H68" s="162">
        <f>SUM(H69)</f>
        <v>3.6550400000000001</v>
      </c>
    </row>
    <row r="69" spans="1:8" ht="27.75" customHeight="1">
      <c r="A69" s="38"/>
      <c r="B69" s="9" t="s">
        <v>9</v>
      </c>
      <c r="C69" s="9" t="s">
        <v>15</v>
      </c>
      <c r="D69" s="9" t="s">
        <v>85</v>
      </c>
      <c r="E69" s="53" t="s">
        <v>28</v>
      </c>
      <c r="F69" s="104" t="s">
        <v>29</v>
      </c>
      <c r="G69" s="14">
        <f>SUM(Вед!G70)</f>
        <v>3.6550400000000001</v>
      </c>
      <c r="H69" s="159">
        <f>SUM(Вед!H70)</f>
        <v>3.6550400000000001</v>
      </c>
    </row>
    <row r="70" spans="1:8" ht="27.75" customHeight="1">
      <c r="A70" s="38"/>
      <c r="B70" s="9" t="s">
        <v>15</v>
      </c>
      <c r="C70" s="9" t="s">
        <v>23</v>
      </c>
      <c r="D70" s="9"/>
      <c r="E70" s="53"/>
      <c r="F70" s="139" t="s">
        <v>62</v>
      </c>
      <c r="G70" s="14">
        <f>SUM(G71)</f>
        <v>66</v>
      </c>
      <c r="H70" s="159">
        <f t="shared" ref="H70:H72" si="16">SUM(H71)</f>
        <v>64.810199999999995</v>
      </c>
    </row>
    <row r="71" spans="1:8" ht="75.75" customHeight="1">
      <c r="A71" s="38"/>
      <c r="B71" s="9" t="s">
        <v>15</v>
      </c>
      <c r="C71" s="9" t="s">
        <v>23</v>
      </c>
      <c r="D71" s="9" t="s">
        <v>73</v>
      </c>
      <c r="E71" s="53"/>
      <c r="F71" s="102" t="s">
        <v>100</v>
      </c>
      <c r="G71" s="14">
        <f>SUM(G72)</f>
        <v>66</v>
      </c>
      <c r="H71" s="159">
        <f t="shared" si="16"/>
        <v>64.810199999999995</v>
      </c>
    </row>
    <row r="72" spans="1:8" ht="27.75" customHeight="1">
      <c r="A72" s="38"/>
      <c r="B72" s="9" t="s">
        <v>15</v>
      </c>
      <c r="C72" s="9" t="s">
        <v>23</v>
      </c>
      <c r="D72" s="9" t="s">
        <v>78</v>
      </c>
      <c r="E72" s="53"/>
      <c r="F72" s="104" t="s">
        <v>56</v>
      </c>
      <c r="G72" s="14">
        <f>SUM(G73)</f>
        <v>66</v>
      </c>
      <c r="H72" s="159">
        <f t="shared" si="16"/>
        <v>64.810199999999995</v>
      </c>
    </row>
    <row r="73" spans="1:8" ht="36.75" customHeight="1">
      <c r="A73" s="38"/>
      <c r="B73" s="22" t="s">
        <v>15</v>
      </c>
      <c r="C73" s="22" t="s">
        <v>64</v>
      </c>
      <c r="D73" s="22"/>
      <c r="E73" s="101"/>
      <c r="F73" s="109" t="s">
        <v>125</v>
      </c>
      <c r="G73" s="14">
        <f>SUM(G75)</f>
        <v>66</v>
      </c>
      <c r="H73" s="159">
        <f>SUM(H75)</f>
        <v>64.810199999999995</v>
      </c>
    </row>
    <row r="74" spans="1:8" ht="41.25" customHeight="1">
      <c r="A74" s="38"/>
      <c r="B74" s="22" t="s">
        <v>15</v>
      </c>
      <c r="C74" s="130" t="s">
        <v>64</v>
      </c>
      <c r="D74" s="22" t="s">
        <v>108</v>
      </c>
      <c r="E74" s="101"/>
      <c r="F74" s="109" t="s">
        <v>107</v>
      </c>
      <c r="G74" s="48">
        <f>SUM(G75)</f>
        <v>66</v>
      </c>
      <c r="H74" s="165">
        <f t="shared" ref="H74" si="17">SUM(H75)</f>
        <v>64.810199999999995</v>
      </c>
    </row>
    <row r="75" spans="1:8" ht="24" customHeight="1">
      <c r="A75" s="38"/>
      <c r="B75" s="9" t="s">
        <v>15</v>
      </c>
      <c r="C75" s="43" t="s">
        <v>64</v>
      </c>
      <c r="D75" s="49">
        <v>4120440020</v>
      </c>
      <c r="E75" s="53"/>
      <c r="F75" s="26" t="s">
        <v>63</v>
      </c>
      <c r="G75" s="14">
        <f>SUM(G77)</f>
        <v>66</v>
      </c>
      <c r="H75" s="159">
        <f>SUM(H77)</f>
        <v>64.810199999999995</v>
      </c>
    </row>
    <row r="76" spans="1:8" ht="24" customHeight="1">
      <c r="A76" s="38"/>
      <c r="B76" s="9" t="s">
        <v>15</v>
      </c>
      <c r="C76" s="43" t="s">
        <v>64</v>
      </c>
      <c r="D76" s="49">
        <v>4120440020</v>
      </c>
      <c r="E76" s="53" t="s">
        <v>69</v>
      </c>
      <c r="F76" s="108" t="s">
        <v>70</v>
      </c>
      <c r="G76" s="17">
        <f>SUM(G77)</f>
        <v>66</v>
      </c>
      <c r="H76" s="162">
        <f>SUM(H77)</f>
        <v>64.810199999999995</v>
      </c>
    </row>
    <row r="77" spans="1:8" ht="27.75" customHeight="1">
      <c r="A77" s="38"/>
      <c r="B77" s="9" t="s">
        <v>15</v>
      </c>
      <c r="C77" s="9" t="s">
        <v>64</v>
      </c>
      <c r="D77" s="49">
        <v>4120440020</v>
      </c>
      <c r="E77" s="53" t="s">
        <v>28</v>
      </c>
      <c r="F77" s="104" t="s">
        <v>29</v>
      </c>
      <c r="G77" s="14">
        <f>SUM(Вед!G78)</f>
        <v>66</v>
      </c>
      <c r="H77" s="159">
        <f>SUM(Вед!H78)</f>
        <v>64.810199999999995</v>
      </c>
    </row>
    <row r="78" spans="1:8" ht="13.5" customHeight="1">
      <c r="A78" s="38"/>
      <c r="B78" s="32" t="s">
        <v>6</v>
      </c>
      <c r="C78" s="32" t="s">
        <v>23</v>
      </c>
      <c r="D78" s="32"/>
      <c r="E78" s="53"/>
      <c r="F78" s="140" t="s">
        <v>60</v>
      </c>
      <c r="G78" s="14">
        <f>SUM(G79)</f>
        <v>1101.3340000000001</v>
      </c>
      <c r="H78" s="159">
        <f t="shared" ref="H78:H80" si="18">SUM(H79)</f>
        <v>927.31676000000004</v>
      </c>
    </row>
    <row r="79" spans="1:8" ht="71.25" customHeight="1">
      <c r="A79" s="38"/>
      <c r="B79" s="9" t="s">
        <v>6</v>
      </c>
      <c r="C79" s="9" t="s">
        <v>23</v>
      </c>
      <c r="D79" s="9" t="s">
        <v>73</v>
      </c>
      <c r="E79" s="53"/>
      <c r="F79" s="102" t="s">
        <v>100</v>
      </c>
      <c r="G79" s="14">
        <f>SUM(G80)</f>
        <v>1101.3340000000001</v>
      </c>
      <c r="H79" s="159">
        <f t="shared" si="18"/>
        <v>927.31676000000004</v>
      </c>
    </row>
    <row r="80" spans="1:8" ht="25.5" customHeight="1">
      <c r="A80" s="38"/>
      <c r="B80" s="9" t="s">
        <v>6</v>
      </c>
      <c r="C80" s="9" t="s">
        <v>23</v>
      </c>
      <c r="D80" s="9" t="s">
        <v>76</v>
      </c>
      <c r="E80" s="53"/>
      <c r="F80" s="104" t="s">
        <v>56</v>
      </c>
      <c r="G80" s="14">
        <f>SUM(G81)</f>
        <v>1101.3340000000001</v>
      </c>
      <c r="H80" s="159">
        <f t="shared" si="18"/>
        <v>927.31676000000004</v>
      </c>
    </row>
    <row r="81" spans="1:8" ht="15" customHeight="1">
      <c r="A81" s="38"/>
      <c r="B81" s="9" t="s">
        <v>6</v>
      </c>
      <c r="C81" s="9" t="s">
        <v>57</v>
      </c>
      <c r="D81" s="22"/>
      <c r="E81" s="53"/>
      <c r="F81" s="112" t="s">
        <v>58</v>
      </c>
      <c r="G81" s="14">
        <f>SUM(G83)</f>
        <v>1101.3340000000001</v>
      </c>
      <c r="H81" s="159">
        <f>SUM(H83)</f>
        <v>927.31676000000004</v>
      </c>
    </row>
    <row r="82" spans="1:8" ht="29.25" customHeight="1">
      <c r="A82" s="38"/>
      <c r="B82" s="22" t="s">
        <v>6</v>
      </c>
      <c r="C82" s="22" t="s">
        <v>57</v>
      </c>
      <c r="D82" s="22" t="s">
        <v>110</v>
      </c>
      <c r="E82" s="129"/>
      <c r="F82" s="112" t="s">
        <v>109</v>
      </c>
      <c r="G82" s="23">
        <f>SUM(G83)</f>
        <v>1101.3340000000001</v>
      </c>
      <c r="H82" s="158">
        <f t="shared" ref="H82" si="19">SUM(H83)</f>
        <v>927.31676000000004</v>
      </c>
    </row>
    <row r="83" spans="1:8" ht="26.25" customHeight="1">
      <c r="A83" s="38"/>
      <c r="B83" s="9" t="s">
        <v>6</v>
      </c>
      <c r="C83" s="9" t="s">
        <v>57</v>
      </c>
      <c r="D83" s="9" t="s">
        <v>93</v>
      </c>
      <c r="E83" s="53"/>
      <c r="F83" s="104" t="s">
        <v>59</v>
      </c>
      <c r="G83" s="14">
        <f>SUM(G85)</f>
        <v>1101.3340000000001</v>
      </c>
      <c r="H83" s="159">
        <f>SUM(H85)</f>
        <v>927.31676000000004</v>
      </c>
    </row>
    <row r="84" spans="1:8" ht="26.25" customHeight="1">
      <c r="A84" s="38"/>
      <c r="B84" s="9" t="s">
        <v>6</v>
      </c>
      <c r="C84" s="9" t="s">
        <v>57</v>
      </c>
      <c r="D84" s="9" t="s">
        <v>93</v>
      </c>
      <c r="E84" s="53" t="s">
        <v>69</v>
      </c>
      <c r="F84" s="108" t="s">
        <v>70</v>
      </c>
      <c r="G84" s="17">
        <f>SUM(G85)</f>
        <v>1101.3340000000001</v>
      </c>
      <c r="H84" s="162">
        <f>SUM(H85)</f>
        <v>927.31676000000004</v>
      </c>
    </row>
    <row r="85" spans="1:8" ht="30.75" customHeight="1">
      <c r="A85" s="38"/>
      <c r="B85" s="9" t="s">
        <v>6</v>
      </c>
      <c r="C85" s="9" t="s">
        <v>57</v>
      </c>
      <c r="D85" s="9" t="s">
        <v>93</v>
      </c>
      <c r="E85" s="53" t="s">
        <v>28</v>
      </c>
      <c r="F85" s="104" t="s">
        <v>29</v>
      </c>
      <c r="G85" s="14">
        <f>SUM(Вед!G86)</f>
        <v>1101.3340000000001</v>
      </c>
      <c r="H85" s="159">
        <f>SUM(Вед!H86)</f>
        <v>927.31676000000004</v>
      </c>
    </row>
    <row r="86" spans="1:8">
      <c r="A86" s="8" t="s">
        <v>35</v>
      </c>
      <c r="B86" s="32" t="s">
        <v>12</v>
      </c>
      <c r="C86" s="32" t="s">
        <v>23</v>
      </c>
      <c r="D86" s="141"/>
      <c r="E86" s="142"/>
      <c r="F86" s="11" t="s">
        <v>13</v>
      </c>
      <c r="G86" s="17">
        <f t="shared" ref="G86:H87" si="20">SUM(G87)</f>
        <v>946.13999999999987</v>
      </c>
      <c r="H86" s="162">
        <f t="shared" si="20"/>
        <v>872.76532999999995</v>
      </c>
    </row>
    <row r="87" spans="1:8" ht="78" customHeight="1">
      <c r="A87" s="38"/>
      <c r="B87" s="9" t="s">
        <v>12</v>
      </c>
      <c r="C87" s="9" t="s">
        <v>23</v>
      </c>
      <c r="D87" s="9" t="s">
        <v>73</v>
      </c>
      <c r="E87" s="60"/>
      <c r="F87" s="102" t="s">
        <v>100</v>
      </c>
      <c r="G87" s="17">
        <f t="shared" si="20"/>
        <v>946.13999999999987</v>
      </c>
      <c r="H87" s="162">
        <f t="shared" si="20"/>
        <v>872.76532999999995</v>
      </c>
    </row>
    <row r="88" spans="1:8" ht="38.25">
      <c r="A88" s="38"/>
      <c r="B88" s="9" t="s">
        <v>12</v>
      </c>
      <c r="C88" s="9" t="s">
        <v>23</v>
      </c>
      <c r="D88" s="9" t="s">
        <v>78</v>
      </c>
      <c r="E88" s="60"/>
      <c r="F88" s="104" t="s">
        <v>47</v>
      </c>
      <c r="G88" s="17">
        <f>SUM(G89+G99)</f>
        <v>946.13999999999987</v>
      </c>
      <c r="H88" s="162">
        <f>SUM(H89+H99)</f>
        <v>872.76532999999995</v>
      </c>
    </row>
    <row r="89" spans="1:8" ht="18" customHeight="1">
      <c r="A89" s="38"/>
      <c r="B89" s="22" t="s">
        <v>12</v>
      </c>
      <c r="C89" s="22" t="s">
        <v>9</v>
      </c>
      <c r="D89" s="22"/>
      <c r="E89" s="61"/>
      <c r="F89" s="112" t="s">
        <v>42</v>
      </c>
      <c r="G89" s="67">
        <f>SUM(G91+G96)</f>
        <v>443.59999999999997</v>
      </c>
      <c r="H89" s="166">
        <f t="shared" ref="H89" si="21">SUM(H91+H96)</f>
        <v>401.37761999999998</v>
      </c>
    </row>
    <row r="90" spans="1:8" ht="54.75" customHeight="1">
      <c r="A90" s="38"/>
      <c r="B90" s="22" t="s">
        <v>12</v>
      </c>
      <c r="C90" s="22" t="s">
        <v>9</v>
      </c>
      <c r="D90" s="22" t="s">
        <v>111</v>
      </c>
      <c r="E90" s="61"/>
      <c r="F90" s="112" t="s">
        <v>112</v>
      </c>
      <c r="G90" s="67">
        <f>SUM(G91+G96)</f>
        <v>443.59999999999997</v>
      </c>
      <c r="H90" s="166">
        <f>SUM(H91+H96)</f>
        <v>401.37761999999998</v>
      </c>
    </row>
    <row r="91" spans="1:8" ht="27.75" customHeight="1">
      <c r="A91" s="38"/>
      <c r="B91" s="22" t="s">
        <v>12</v>
      </c>
      <c r="C91" s="22" t="s">
        <v>9</v>
      </c>
      <c r="D91" s="9" t="s">
        <v>94</v>
      </c>
      <c r="E91" s="15"/>
      <c r="F91" s="104" t="s">
        <v>50</v>
      </c>
      <c r="G91" s="17">
        <f>SUM(G93+G95)</f>
        <v>428.59999999999997</v>
      </c>
      <c r="H91" s="162">
        <f>SUM(H93+H95)</f>
        <v>387.12018</v>
      </c>
    </row>
    <row r="92" spans="1:8" ht="27.75" customHeight="1">
      <c r="A92" s="38"/>
      <c r="B92" s="22" t="s">
        <v>12</v>
      </c>
      <c r="C92" s="22" t="s">
        <v>9</v>
      </c>
      <c r="D92" s="9" t="s">
        <v>94</v>
      </c>
      <c r="E92" s="53" t="s">
        <v>69</v>
      </c>
      <c r="F92" s="108" t="s">
        <v>70</v>
      </c>
      <c r="G92" s="17">
        <f>SUM(G93)</f>
        <v>404.9</v>
      </c>
      <c r="H92" s="162">
        <f>SUM(H93)</f>
        <v>364.35617999999999</v>
      </c>
    </row>
    <row r="93" spans="1:8" ht="24.75" customHeight="1">
      <c r="A93" s="38"/>
      <c r="B93" s="9" t="s">
        <v>12</v>
      </c>
      <c r="C93" s="9" t="s">
        <v>9</v>
      </c>
      <c r="D93" s="9" t="s">
        <v>94</v>
      </c>
      <c r="E93" s="15" t="s">
        <v>28</v>
      </c>
      <c r="F93" s="104" t="s">
        <v>29</v>
      </c>
      <c r="G93" s="17">
        <f>SUM(Вед!G94)</f>
        <v>404.9</v>
      </c>
      <c r="H93" s="162">
        <f>SUM(Вед!H94)</f>
        <v>364.35617999999999</v>
      </c>
    </row>
    <row r="94" spans="1:8" ht="18.75" customHeight="1">
      <c r="A94" s="38"/>
      <c r="B94" s="9" t="s">
        <v>12</v>
      </c>
      <c r="C94" s="9" t="s">
        <v>9</v>
      </c>
      <c r="D94" s="9" t="s">
        <v>94</v>
      </c>
      <c r="E94" s="58">
        <v>800</v>
      </c>
      <c r="F94" s="108" t="s">
        <v>72</v>
      </c>
      <c r="G94" s="44">
        <f>SUM(G95)</f>
        <v>23.7</v>
      </c>
      <c r="H94" s="160">
        <f>SUM(H95)</f>
        <v>22.763999999999999</v>
      </c>
    </row>
    <row r="95" spans="1:8" ht="18" customHeight="1">
      <c r="A95" s="38"/>
      <c r="B95" s="9" t="s">
        <v>12</v>
      </c>
      <c r="C95" s="9" t="s">
        <v>9</v>
      </c>
      <c r="D95" s="9" t="s">
        <v>94</v>
      </c>
      <c r="E95" s="45" t="s">
        <v>54</v>
      </c>
      <c r="F95" s="105" t="s">
        <v>55</v>
      </c>
      <c r="G95" s="17">
        <f>SUM(Вед!G96)</f>
        <v>23.7</v>
      </c>
      <c r="H95" s="162">
        <f>SUM(Вед!H96)</f>
        <v>22.763999999999999</v>
      </c>
    </row>
    <row r="96" spans="1:8" ht="24.75" customHeight="1">
      <c r="A96" s="38"/>
      <c r="B96" s="9" t="s">
        <v>12</v>
      </c>
      <c r="C96" s="43" t="s">
        <v>9</v>
      </c>
      <c r="D96" s="49">
        <v>4120140040</v>
      </c>
      <c r="E96" s="63"/>
      <c r="F96" s="26" t="s">
        <v>99</v>
      </c>
      <c r="G96" s="127">
        <f t="shared" ref="G96:H97" si="22">SUM(G97)</f>
        <v>15</v>
      </c>
      <c r="H96" s="167">
        <f t="shared" si="22"/>
        <v>14.257440000000001</v>
      </c>
    </row>
    <row r="97" spans="1:8" ht="26.25" customHeight="1">
      <c r="A97" s="38"/>
      <c r="B97" s="9" t="s">
        <v>12</v>
      </c>
      <c r="C97" s="43" t="s">
        <v>9</v>
      </c>
      <c r="D97" s="49">
        <v>4120140040</v>
      </c>
      <c r="E97" s="53" t="s">
        <v>69</v>
      </c>
      <c r="F97" s="128" t="s">
        <v>70</v>
      </c>
      <c r="G97" s="127">
        <f t="shared" si="22"/>
        <v>15</v>
      </c>
      <c r="H97" s="167">
        <f t="shared" si="22"/>
        <v>14.257440000000001</v>
      </c>
    </row>
    <row r="98" spans="1:8" ht="18" customHeight="1">
      <c r="A98" s="38"/>
      <c r="B98" s="9" t="s">
        <v>12</v>
      </c>
      <c r="C98" s="43" t="s">
        <v>9</v>
      </c>
      <c r="D98" s="49">
        <v>4120140040</v>
      </c>
      <c r="E98" s="15" t="s">
        <v>28</v>
      </c>
      <c r="F98" s="104" t="s">
        <v>29</v>
      </c>
      <c r="G98" s="127">
        <f>SUM(Вед!G99)</f>
        <v>15</v>
      </c>
      <c r="H98" s="167">
        <f>SUM(Вед!H99)</f>
        <v>14.257440000000001</v>
      </c>
    </row>
    <row r="99" spans="1:8" s="3" customFormat="1">
      <c r="A99" s="38"/>
      <c r="B99" s="22" t="s">
        <v>12</v>
      </c>
      <c r="C99" s="22" t="s">
        <v>15</v>
      </c>
      <c r="D99" s="22"/>
      <c r="E99" s="56"/>
      <c r="F99" s="27" t="s">
        <v>16</v>
      </c>
      <c r="G99" s="67">
        <f>SUM(G100+G107)</f>
        <v>502.53999999999996</v>
      </c>
      <c r="H99" s="166">
        <f t="shared" ref="H99" si="23">SUM(H100+H107)</f>
        <v>471.38771000000003</v>
      </c>
    </row>
    <row r="100" spans="1:8" s="3" customFormat="1" ht="51">
      <c r="A100" s="38"/>
      <c r="B100" s="93" t="s">
        <v>12</v>
      </c>
      <c r="C100" s="93" t="s">
        <v>15</v>
      </c>
      <c r="D100" s="22" t="s">
        <v>111</v>
      </c>
      <c r="E100" s="61"/>
      <c r="F100" s="112" t="s">
        <v>112</v>
      </c>
      <c r="G100" s="67">
        <f>SUM(G101+G104)</f>
        <v>381.64</v>
      </c>
      <c r="H100" s="166">
        <f t="shared" ref="H100" si="24">SUM(H101+H104)</f>
        <v>351.30921000000001</v>
      </c>
    </row>
    <row r="101" spans="1:8" ht="24">
      <c r="A101" s="38"/>
      <c r="B101" s="9" t="s">
        <v>12</v>
      </c>
      <c r="C101" s="9" t="s">
        <v>15</v>
      </c>
      <c r="D101" s="9" t="s">
        <v>95</v>
      </c>
      <c r="E101" s="15"/>
      <c r="F101" s="26" t="s">
        <v>43</v>
      </c>
      <c r="G101" s="17">
        <f>G103</f>
        <v>199.64</v>
      </c>
      <c r="H101" s="162">
        <f>H103</f>
        <v>169.30921000000001</v>
      </c>
    </row>
    <row r="102" spans="1:8" ht="24">
      <c r="A102" s="38"/>
      <c r="B102" s="9" t="s">
        <v>12</v>
      </c>
      <c r="C102" s="9" t="s">
        <v>15</v>
      </c>
      <c r="D102" s="9" t="s">
        <v>95</v>
      </c>
      <c r="E102" s="53" t="s">
        <v>69</v>
      </c>
      <c r="F102" s="108" t="s">
        <v>70</v>
      </c>
      <c r="G102" s="17">
        <f>SUM(G103)</f>
        <v>199.64</v>
      </c>
      <c r="H102" s="162">
        <f>SUM(H103)</f>
        <v>169.30921000000001</v>
      </c>
    </row>
    <row r="103" spans="1:8" ht="28.5" customHeight="1">
      <c r="A103" s="38"/>
      <c r="B103" s="9" t="s">
        <v>12</v>
      </c>
      <c r="C103" s="9" t="s">
        <v>15</v>
      </c>
      <c r="D103" s="9" t="s">
        <v>95</v>
      </c>
      <c r="E103" s="52" t="s">
        <v>28</v>
      </c>
      <c r="F103" s="104" t="s">
        <v>29</v>
      </c>
      <c r="G103" s="17">
        <f>SUM(Вед!G104)</f>
        <v>199.64</v>
      </c>
      <c r="H103" s="162">
        <f>SUM(Вед!H104)</f>
        <v>169.30921000000001</v>
      </c>
    </row>
    <row r="104" spans="1:8" ht="28.5" customHeight="1">
      <c r="A104" s="38"/>
      <c r="B104" s="9" t="s">
        <v>12</v>
      </c>
      <c r="C104" s="9" t="s">
        <v>15</v>
      </c>
      <c r="D104" s="9" t="s">
        <v>120</v>
      </c>
      <c r="E104" s="131"/>
      <c r="F104" s="104" t="s">
        <v>119</v>
      </c>
      <c r="G104" s="17">
        <f>G106</f>
        <v>182</v>
      </c>
      <c r="H104" s="162">
        <f>H106</f>
        <v>182</v>
      </c>
    </row>
    <row r="105" spans="1:8" ht="28.5" customHeight="1">
      <c r="A105" s="38"/>
      <c r="B105" s="9" t="s">
        <v>12</v>
      </c>
      <c r="C105" s="9" t="s">
        <v>15</v>
      </c>
      <c r="D105" s="9" t="s">
        <v>120</v>
      </c>
      <c r="E105" s="53" t="s">
        <v>69</v>
      </c>
      <c r="F105" s="108" t="s">
        <v>70</v>
      </c>
      <c r="G105" s="17">
        <f>SUM(G106)</f>
        <v>182</v>
      </c>
      <c r="H105" s="162">
        <f>SUM(H106)</f>
        <v>182</v>
      </c>
    </row>
    <row r="106" spans="1:8" ht="28.5" customHeight="1">
      <c r="A106" s="38"/>
      <c r="B106" s="9" t="s">
        <v>12</v>
      </c>
      <c r="C106" s="9" t="s">
        <v>15</v>
      </c>
      <c r="D106" s="9" t="s">
        <v>120</v>
      </c>
      <c r="E106" s="52" t="s">
        <v>28</v>
      </c>
      <c r="F106" s="104" t="s">
        <v>29</v>
      </c>
      <c r="G106" s="121">
        <f>SUM(Вед!G107)</f>
        <v>182</v>
      </c>
      <c r="H106" s="168">
        <f>SUM(Вед!H107)</f>
        <v>182</v>
      </c>
    </row>
    <row r="107" spans="1:8" ht="28.5" customHeight="1">
      <c r="A107" s="38"/>
      <c r="B107" s="9" t="s">
        <v>12</v>
      </c>
      <c r="C107" s="9" t="s">
        <v>15</v>
      </c>
      <c r="D107" s="9" t="s">
        <v>113</v>
      </c>
      <c r="E107" s="131"/>
      <c r="F107" s="112" t="s">
        <v>114</v>
      </c>
      <c r="G107" s="121">
        <f>SUM(G111+G108+G114)</f>
        <v>120.9</v>
      </c>
      <c r="H107" s="168">
        <f t="shared" ref="H107" si="25">SUM(H111+H108+H114)</f>
        <v>120.07850000000001</v>
      </c>
    </row>
    <row r="108" spans="1:8" ht="26.25" customHeight="1">
      <c r="A108" s="38"/>
      <c r="B108" s="9" t="s">
        <v>12</v>
      </c>
      <c r="C108" s="9" t="s">
        <v>15</v>
      </c>
      <c r="D108" s="118">
        <v>4120340020</v>
      </c>
      <c r="E108" s="118"/>
      <c r="F108" s="26" t="s">
        <v>98</v>
      </c>
      <c r="G108" s="17">
        <f t="shared" ref="G108:H109" si="26">SUM(G109)</f>
        <v>30</v>
      </c>
      <c r="H108" s="162">
        <f t="shared" si="26"/>
        <v>29.233000000000001</v>
      </c>
    </row>
    <row r="109" spans="1:8" ht="26.25" customHeight="1">
      <c r="A109" s="38"/>
      <c r="B109" s="9" t="s">
        <v>12</v>
      </c>
      <c r="C109" s="9" t="s">
        <v>15</v>
      </c>
      <c r="D109" s="118">
        <v>4120340020</v>
      </c>
      <c r="E109" s="53" t="s">
        <v>69</v>
      </c>
      <c r="F109" s="128" t="s">
        <v>70</v>
      </c>
      <c r="G109" s="17">
        <f t="shared" si="26"/>
        <v>30</v>
      </c>
      <c r="H109" s="162">
        <f t="shared" si="26"/>
        <v>29.233000000000001</v>
      </c>
    </row>
    <row r="110" spans="1:8" ht="26.25" customHeight="1">
      <c r="A110" s="38"/>
      <c r="B110" s="9" t="s">
        <v>12</v>
      </c>
      <c r="C110" s="9" t="s">
        <v>15</v>
      </c>
      <c r="D110" s="118">
        <v>4120340020</v>
      </c>
      <c r="E110" s="52" t="s">
        <v>28</v>
      </c>
      <c r="F110" s="104" t="s">
        <v>29</v>
      </c>
      <c r="G110" s="17">
        <f>SUM(Вед!G111)</f>
        <v>30</v>
      </c>
      <c r="H110" s="162">
        <f>SUM(Вед!H111)</f>
        <v>29.233000000000001</v>
      </c>
    </row>
    <row r="111" spans="1:8" ht="28.5" customHeight="1">
      <c r="A111" s="38"/>
      <c r="B111" s="9" t="s">
        <v>12</v>
      </c>
      <c r="C111" s="9" t="s">
        <v>15</v>
      </c>
      <c r="D111" s="9" t="s">
        <v>97</v>
      </c>
      <c r="E111" s="119"/>
      <c r="F111" s="120" t="s">
        <v>65</v>
      </c>
      <c r="G111" s="121">
        <f>SUM(G113)</f>
        <v>40.9</v>
      </c>
      <c r="H111" s="168">
        <f>SUM(H113)</f>
        <v>40.845500000000001</v>
      </c>
    </row>
    <row r="112" spans="1:8" ht="28.5" customHeight="1">
      <c r="A112" s="38"/>
      <c r="B112" s="9" t="s">
        <v>12</v>
      </c>
      <c r="C112" s="9" t="s">
        <v>15</v>
      </c>
      <c r="D112" s="9" t="s">
        <v>97</v>
      </c>
      <c r="E112" s="53" t="s">
        <v>69</v>
      </c>
      <c r="F112" s="108" t="s">
        <v>70</v>
      </c>
      <c r="G112" s="17">
        <f>SUM(G113)</f>
        <v>40.9</v>
      </c>
      <c r="H112" s="162">
        <f>SUM(H113)</f>
        <v>40.845500000000001</v>
      </c>
    </row>
    <row r="113" spans="1:8" ht="26.25" customHeight="1">
      <c r="A113" s="38"/>
      <c r="B113" s="9" t="s">
        <v>12</v>
      </c>
      <c r="C113" s="9" t="s">
        <v>15</v>
      </c>
      <c r="D113" s="9" t="s">
        <v>97</v>
      </c>
      <c r="E113" s="52" t="s">
        <v>28</v>
      </c>
      <c r="F113" s="104" t="s">
        <v>29</v>
      </c>
      <c r="G113" s="17">
        <f>SUM(Вед!G114)</f>
        <v>40.9</v>
      </c>
      <c r="H113" s="162">
        <f>SUM(Вед!H114)</f>
        <v>40.845500000000001</v>
      </c>
    </row>
    <row r="114" spans="1:8" ht="26.25" customHeight="1">
      <c r="A114" s="38"/>
      <c r="B114" s="123" t="s">
        <v>12</v>
      </c>
      <c r="C114" s="123" t="s">
        <v>15</v>
      </c>
      <c r="D114" s="9" t="s">
        <v>116</v>
      </c>
      <c r="E114" s="52"/>
      <c r="F114" s="104" t="s">
        <v>115</v>
      </c>
      <c r="G114" s="17">
        <f t="shared" ref="G114:H115" si="27">SUM(G115)</f>
        <v>50</v>
      </c>
      <c r="H114" s="162">
        <f t="shared" si="27"/>
        <v>50</v>
      </c>
    </row>
    <row r="115" spans="1:8" ht="26.25" customHeight="1">
      <c r="A115" s="38"/>
      <c r="B115" s="123" t="s">
        <v>12</v>
      </c>
      <c r="C115" s="123" t="s">
        <v>15</v>
      </c>
      <c r="D115" s="9" t="s">
        <v>116</v>
      </c>
      <c r="E115" s="53" t="s">
        <v>69</v>
      </c>
      <c r="F115" s="108" t="s">
        <v>70</v>
      </c>
      <c r="G115" s="17">
        <f t="shared" si="27"/>
        <v>50</v>
      </c>
      <c r="H115" s="162">
        <f t="shared" si="27"/>
        <v>50</v>
      </c>
    </row>
    <row r="116" spans="1:8" ht="26.25" customHeight="1">
      <c r="A116" s="38"/>
      <c r="B116" s="123" t="s">
        <v>12</v>
      </c>
      <c r="C116" s="123" t="s">
        <v>15</v>
      </c>
      <c r="D116" s="9" t="s">
        <v>116</v>
      </c>
      <c r="E116" s="124" t="s">
        <v>28</v>
      </c>
      <c r="F116" s="125" t="s">
        <v>29</v>
      </c>
      <c r="G116" s="17">
        <f>SUM(Вед!G117)</f>
        <v>50</v>
      </c>
      <c r="H116" s="162">
        <f>SUM(Вед!H117)</f>
        <v>50</v>
      </c>
    </row>
    <row r="117" spans="1:8">
      <c r="A117" s="36"/>
      <c r="B117" s="25"/>
      <c r="C117" s="25"/>
      <c r="D117" s="25"/>
      <c r="E117" s="63"/>
      <c r="F117" s="11" t="s">
        <v>18</v>
      </c>
      <c r="G117" s="17">
        <f>SUM(G86+G60+G7+G78+G70)</f>
        <v>3248.424</v>
      </c>
      <c r="H117" s="162">
        <f>SUM(H86+H60+H7+H78+H70)</f>
        <v>2916.1405199999999</v>
      </c>
    </row>
  </sheetData>
  <mergeCells count="10">
    <mergeCell ref="F1:H1"/>
    <mergeCell ref="G2:H2"/>
    <mergeCell ref="A3:H3"/>
    <mergeCell ref="E4:E5"/>
    <mergeCell ref="F4:F5"/>
    <mergeCell ref="B4:B5"/>
    <mergeCell ref="C4:C5"/>
    <mergeCell ref="D4:D5"/>
    <mergeCell ref="A4:A5"/>
    <mergeCell ref="G4:H4"/>
  </mergeCells>
  <phoneticPr fontId="0" type="noConversion"/>
  <pageMargins left="0.19685039370078741" right="0" top="0.39370078740157483" bottom="0.19685039370078741" header="0.2755905511811023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workbookViewId="0">
      <selection activeCell="J2" sqref="J2"/>
    </sheetView>
  </sheetViews>
  <sheetFormatPr defaultColWidth="8.140625" defaultRowHeight="12.75"/>
  <cols>
    <col min="1" max="1" width="3.7109375" style="2" customWidth="1"/>
    <col min="2" max="2" width="4.42578125" customWidth="1"/>
    <col min="3" max="3" width="4.28515625" customWidth="1"/>
    <col min="4" max="4" width="11.28515625" customWidth="1"/>
    <col min="5" max="5" width="4.5703125" style="64" customWidth="1"/>
    <col min="6" max="6" width="47.85546875" customWidth="1"/>
    <col min="7" max="7" width="12" customWidth="1"/>
    <col min="8" max="8" width="10.7109375" customWidth="1"/>
  </cols>
  <sheetData>
    <row r="1" spans="1:8">
      <c r="A1" s="4"/>
      <c r="B1" s="5"/>
      <c r="C1" s="5"/>
      <c r="D1" s="5"/>
      <c r="E1" s="51"/>
      <c r="F1" s="174" t="s">
        <v>138</v>
      </c>
      <c r="G1" s="175"/>
      <c r="H1" s="175"/>
    </row>
    <row r="2" spans="1:8" ht="161.25" customHeight="1">
      <c r="A2" s="4"/>
      <c r="B2" s="5"/>
      <c r="C2" s="5"/>
      <c r="D2" s="5"/>
      <c r="E2" s="51"/>
      <c r="F2" s="132"/>
      <c r="G2" s="176" t="s">
        <v>142</v>
      </c>
      <c r="H2" s="177"/>
    </row>
    <row r="3" spans="1:8" s="1" customFormat="1" ht="45" customHeight="1">
      <c r="A3" s="197" t="s">
        <v>132</v>
      </c>
      <c r="B3" s="197"/>
      <c r="C3" s="197"/>
      <c r="D3" s="197"/>
      <c r="E3" s="197"/>
      <c r="F3" s="197"/>
      <c r="G3" s="197"/>
      <c r="H3" s="179"/>
    </row>
    <row r="4" spans="1:8" ht="12.75" customHeight="1">
      <c r="A4" s="194" t="s">
        <v>19</v>
      </c>
      <c r="B4" s="192" t="s">
        <v>0</v>
      </c>
      <c r="C4" s="192" t="s">
        <v>1</v>
      </c>
      <c r="D4" s="192" t="s">
        <v>3</v>
      </c>
      <c r="E4" s="188" t="s">
        <v>2</v>
      </c>
      <c r="F4" s="190" t="s">
        <v>22</v>
      </c>
      <c r="G4" s="196" t="s">
        <v>82</v>
      </c>
      <c r="H4" s="196"/>
    </row>
    <row r="5" spans="1:8" ht="63" customHeight="1">
      <c r="A5" s="195"/>
      <c r="B5" s="193"/>
      <c r="C5" s="193"/>
      <c r="D5" s="193"/>
      <c r="E5" s="189"/>
      <c r="F5" s="191"/>
      <c r="G5" s="150" t="s">
        <v>133</v>
      </c>
      <c r="H5" s="150" t="s">
        <v>134</v>
      </c>
    </row>
    <row r="6" spans="1:8">
      <c r="A6" s="6" t="s">
        <v>33</v>
      </c>
      <c r="B6" s="7">
        <v>2</v>
      </c>
      <c r="C6" s="7">
        <v>3</v>
      </c>
      <c r="D6" s="7">
        <v>4</v>
      </c>
      <c r="E6" s="55" t="s">
        <v>38</v>
      </c>
      <c r="F6" s="49">
        <v>6</v>
      </c>
      <c r="G6" s="24">
        <v>7</v>
      </c>
      <c r="H6" s="24">
        <v>8</v>
      </c>
    </row>
    <row r="7" spans="1:8" ht="36">
      <c r="A7" s="8" t="s">
        <v>51</v>
      </c>
      <c r="B7" s="8"/>
      <c r="C7" s="8"/>
      <c r="D7" s="8"/>
      <c r="E7" s="65"/>
      <c r="F7" s="102" t="s">
        <v>48</v>
      </c>
      <c r="G7" s="12">
        <f>G8+G87+G61+G79+G71</f>
        <v>3248.424</v>
      </c>
      <c r="H7" s="169">
        <f>H8+H87+H61+H79+H71</f>
        <v>2916.1405199999999</v>
      </c>
    </row>
    <row r="8" spans="1:8" s="3" customFormat="1">
      <c r="A8" s="38" t="s">
        <v>51</v>
      </c>
      <c r="B8" s="32" t="s">
        <v>5</v>
      </c>
      <c r="C8" s="32" t="s">
        <v>23</v>
      </c>
      <c r="D8" s="32"/>
      <c r="E8" s="60"/>
      <c r="F8" s="11" t="s">
        <v>4</v>
      </c>
      <c r="G8" s="68">
        <f>SUM(G43+G10+G16+G48+G36)</f>
        <v>1051.3499999999999</v>
      </c>
      <c r="H8" s="155">
        <f>SUM(H43+H10+H16+H48+H36)</f>
        <v>967.6482299999999</v>
      </c>
    </row>
    <row r="9" spans="1:8" ht="74.25" customHeight="1">
      <c r="A9" s="38" t="s">
        <v>51</v>
      </c>
      <c r="B9" s="9" t="s">
        <v>5</v>
      </c>
      <c r="C9" s="9" t="s">
        <v>23</v>
      </c>
      <c r="D9" s="9" t="s">
        <v>73</v>
      </c>
      <c r="E9" s="52"/>
      <c r="F9" s="102" t="s">
        <v>100</v>
      </c>
      <c r="G9" s="13"/>
      <c r="H9" s="156"/>
    </row>
    <row r="10" spans="1:8" ht="41.25" customHeight="1">
      <c r="A10" s="38" t="s">
        <v>51</v>
      </c>
      <c r="B10" s="22" t="s">
        <v>5</v>
      </c>
      <c r="C10" s="22" t="s">
        <v>9</v>
      </c>
      <c r="D10" s="22"/>
      <c r="E10" s="56"/>
      <c r="F10" s="103" t="s">
        <v>46</v>
      </c>
      <c r="G10" s="33">
        <f>SUM(G11)</f>
        <v>440</v>
      </c>
      <c r="H10" s="157">
        <f t="shared" ref="H10:H12" si="0">SUM(H11)</f>
        <v>433.70334000000003</v>
      </c>
    </row>
    <row r="11" spans="1:8" ht="15.75" customHeight="1">
      <c r="A11" s="38" t="s">
        <v>51</v>
      </c>
      <c r="B11" s="9" t="s">
        <v>5</v>
      </c>
      <c r="C11" s="9" t="s">
        <v>9</v>
      </c>
      <c r="D11" s="9" t="s">
        <v>74</v>
      </c>
      <c r="E11" s="53"/>
      <c r="F11" s="133" t="s">
        <v>40</v>
      </c>
      <c r="G11" s="13">
        <f>SUM(G12)</f>
        <v>440</v>
      </c>
      <c r="H11" s="156">
        <f t="shared" si="0"/>
        <v>433.70334000000003</v>
      </c>
    </row>
    <row r="12" spans="1:8" ht="25.5" customHeight="1">
      <c r="A12" s="38" t="s">
        <v>51</v>
      </c>
      <c r="B12" s="9" t="s">
        <v>5</v>
      </c>
      <c r="C12" s="9" t="s">
        <v>9</v>
      </c>
      <c r="D12" s="9" t="s">
        <v>75</v>
      </c>
      <c r="E12" s="53"/>
      <c r="F12" s="104" t="s">
        <v>101</v>
      </c>
      <c r="G12" s="13">
        <f>SUM(G13)</f>
        <v>440</v>
      </c>
      <c r="H12" s="156">
        <f t="shared" si="0"/>
        <v>433.70334000000003</v>
      </c>
    </row>
    <row r="13" spans="1:8" ht="24">
      <c r="A13" s="38" t="s">
        <v>51</v>
      </c>
      <c r="B13" s="22" t="s">
        <v>5</v>
      </c>
      <c r="C13" s="22" t="s">
        <v>9</v>
      </c>
      <c r="D13" s="22" t="s">
        <v>90</v>
      </c>
      <c r="E13" s="56"/>
      <c r="F13" s="27" t="s">
        <v>44</v>
      </c>
      <c r="G13" s="23">
        <f>G15</f>
        <v>440</v>
      </c>
      <c r="H13" s="158">
        <f>H15</f>
        <v>433.70334000000003</v>
      </c>
    </row>
    <row r="14" spans="1:8" ht="60">
      <c r="A14" s="38" t="s">
        <v>51</v>
      </c>
      <c r="B14" s="22" t="s">
        <v>5</v>
      </c>
      <c r="C14" s="22" t="s">
        <v>9</v>
      </c>
      <c r="D14" s="22" t="s">
        <v>90</v>
      </c>
      <c r="E14" s="57">
        <v>100</v>
      </c>
      <c r="F14" s="105" t="s">
        <v>71</v>
      </c>
      <c r="G14" s="14">
        <f>SUM(G15)</f>
        <v>440</v>
      </c>
      <c r="H14" s="159">
        <f>SUM(H15)</f>
        <v>433.70334000000003</v>
      </c>
    </row>
    <row r="15" spans="1:8" s="3" customFormat="1" ht="24">
      <c r="A15" s="38" t="s">
        <v>51</v>
      </c>
      <c r="B15" s="9" t="s">
        <v>5</v>
      </c>
      <c r="C15" s="9" t="s">
        <v>9</v>
      </c>
      <c r="D15" s="22" t="s">
        <v>90</v>
      </c>
      <c r="E15" s="53" t="s">
        <v>26</v>
      </c>
      <c r="F15" s="106" t="s">
        <v>27</v>
      </c>
      <c r="G15" s="44">
        <v>440</v>
      </c>
      <c r="H15" s="160">
        <v>433.70334000000003</v>
      </c>
    </row>
    <row r="16" spans="1:8" s="3" customFormat="1" ht="54" customHeight="1">
      <c r="A16" s="38" t="s">
        <v>51</v>
      </c>
      <c r="B16" s="9" t="s">
        <v>5</v>
      </c>
      <c r="C16" s="9" t="s">
        <v>6</v>
      </c>
      <c r="D16" s="9"/>
      <c r="E16" s="53"/>
      <c r="F16" s="107" t="s">
        <v>14</v>
      </c>
      <c r="G16" s="44">
        <f>SUM(G31+G17)</f>
        <v>551</v>
      </c>
      <c r="H16" s="160">
        <f>SUM(H31+H17)</f>
        <v>474.59488999999996</v>
      </c>
    </row>
    <row r="17" spans="1:8" s="3" customFormat="1" ht="25.5" customHeight="1">
      <c r="A17" s="38" t="s">
        <v>51</v>
      </c>
      <c r="B17" s="9" t="s">
        <v>5</v>
      </c>
      <c r="C17" s="9" t="s">
        <v>6</v>
      </c>
      <c r="D17" s="117" t="s">
        <v>76</v>
      </c>
      <c r="E17" s="52"/>
      <c r="F17" s="114" t="s">
        <v>88</v>
      </c>
      <c r="G17" s="13">
        <f>SUM(G18+G25)</f>
        <v>22.8</v>
      </c>
      <c r="H17" s="156">
        <f t="shared" ref="H17" si="1">SUM(H18+H25)</f>
        <v>19.696559999999998</v>
      </c>
    </row>
    <row r="18" spans="1:8" s="3" customFormat="1" ht="38.25" customHeight="1">
      <c r="A18" s="38" t="s">
        <v>51</v>
      </c>
      <c r="B18" s="9" t="s">
        <v>5</v>
      </c>
      <c r="C18" s="9" t="s">
        <v>6</v>
      </c>
      <c r="D18" s="117" t="s">
        <v>104</v>
      </c>
      <c r="E18" s="52"/>
      <c r="F18" s="114" t="s">
        <v>103</v>
      </c>
      <c r="G18" s="13">
        <f>SUM(G19+G22)</f>
        <v>18</v>
      </c>
      <c r="H18" s="156">
        <f t="shared" ref="H18" si="2">SUM(H19+H22)</f>
        <v>14.896559999999999</v>
      </c>
    </row>
    <row r="19" spans="1:8" s="3" customFormat="1" ht="27" customHeight="1">
      <c r="A19" s="38" t="s">
        <v>51</v>
      </c>
      <c r="B19" s="9" t="s">
        <v>5</v>
      </c>
      <c r="C19" s="9" t="s">
        <v>6</v>
      </c>
      <c r="D19" s="118">
        <v>4110140020</v>
      </c>
      <c r="E19" s="52"/>
      <c r="F19" s="115" t="s">
        <v>89</v>
      </c>
      <c r="G19" s="13">
        <f>SUM(G20)</f>
        <v>12</v>
      </c>
      <c r="H19" s="156">
        <f t="shared" ref="H19:H23" si="3">SUM(H20)</f>
        <v>11.896559999999999</v>
      </c>
    </row>
    <row r="20" spans="1:8" s="3" customFormat="1" ht="30" customHeight="1">
      <c r="A20" s="38" t="s">
        <v>51</v>
      </c>
      <c r="B20" s="9" t="s">
        <v>5</v>
      </c>
      <c r="C20" s="9" t="s">
        <v>6</v>
      </c>
      <c r="D20" s="118">
        <v>4110140020</v>
      </c>
      <c r="E20" s="116" t="s">
        <v>69</v>
      </c>
      <c r="F20" s="92" t="s">
        <v>70</v>
      </c>
      <c r="G20" s="13">
        <f>SUM(G21)</f>
        <v>12</v>
      </c>
      <c r="H20" s="156">
        <f t="shared" si="3"/>
        <v>11.896559999999999</v>
      </c>
    </row>
    <row r="21" spans="1:8" ht="25.5">
      <c r="A21" s="38" t="s">
        <v>51</v>
      </c>
      <c r="B21" s="9" t="s">
        <v>5</v>
      </c>
      <c r="C21" s="9" t="s">
        <v>6</v>
      </c>
      <c r="D21" s="118">
        <v>4110140020</v>
      </c>
      <c r="E21" s="116" t="s">
        <v>28</v>
      </c>
      <c r="F21" s="47" t="s">
        <v>29</v>
      </c>
      <c r="G21" s="13">
        <v>12</v>
      </c>
      <c r="H21" s="156">
        <v>11.896559999999999</v>
      </c>
    </row>
    <row r="22" spans="1:8" ht="63.75">
      <c r="A22" s="38" t="s">
        <v>51</v>
      </c>
      <c r="B22" s="9" t="s">
        <v>5</v>
      </c>
      <c r="C22" s="9" t="s">
        <v>6</v>
      </c>
      <c r="D22" s="118">
        <v>4110140040</v>
      </c>
      <c r="E22" s="116"/>
      <c r="F22" s="47" t="s">
        <v>102</v>
      </c>
      <c r="G22" s="13">
        <f>SUM(G23)</f>
        <v>6</v>
      </c>
      <c r="H22" s="156">
        <f t="shared" si="3"/>
        <v>3</v>
      </c>
    </row>
    <row r="23" spans="1:8" ht="24">
      <c r="A23" s="38" t="s">
        <v>51</v>
      </c>
      <c r="B23" s="9" t="s">
        <v>5</v>
      </c>
      <c r="C23" s="9" t="s">
        <v>6</v>
      </c>
      <c r="D23" s="118">
        <v>4110140040</v>
      </c>
      <c r="E23" s="116" t="s">
        <v>69</v>
      </c>
      <c r="F23" s="92" t="s">
        <v>70</v>
      </c>
      <c r="G23" s="13">
        <f>SUM(G24)</f>
        <v>6</v>
      </c>
      <c r="H23" s="156">
        <f t="shared" si="3"/>
        <v>3</v>
      </c>
    </row>
    <row r="24" spans="1:8" ht="25.5">
      <c r="A24" s="38" t="s">
        <v>51</v>
      </c>
      <c r="B24" s="9" t="s">
        <v>5</v>
      </c>
      <c r="C24" s="9" t="s">
        <v>6</v>
      </c>
      <c r="D24" s="118">
        <v>4110140040</v>
      </c>
      <c r="E24" s="116" t="s">
        <v>28</v>
      </c>
      <c r="F24" s="47" t="s">
        <v>29</v>
      </c>
      <c r="G24" s="13">
        <v>6</v>
      </c>
      <c r="H24" s="156">
        <v>3</v>
      </c>
    </row>
    <row r="25" spans="1:8" s="3" customFormat="1" ht="40.5" customHeight="1">
      <c r="A25" s="38" t="s">
        <v>51</v>
      </c>
      <c r="B25" s="9" t="s">
        <v>5</v>
      </c>
      <c r="C25" s="9" t="s">
        <v>6</v>
      </c>
      <c r="D25" s="22" t="s">
        <v>118</v>
      </c>
      <c r="E25" s="56"/>
      <c r="F25" s="143" t="s">
        <v>117</v>
      </c>
      <c r="G25" s="17">
        <f>SUM(G26)</f>
        <v>4.8</v>
      </c>
      <c r="H25" s="162">
        <f t="shared" ref="H25" si="4">SUM(H26)</f>
        <v>4.8</v>
      </c>
    </row>
    <row r="26" spans="1:8" s="3" customFormat="1" ht="26.25" customHeight="1">
      <c r="A26" s="38" t="s">
        <v>51</v>
      </c>
      <c r="B26" s="9" t="s">
        <v>5</v>
      </c>
      <c r="C26" s="9" t="s">
        <v>6</v>
      </c>
      <c r="D26" s="9" t="s">
        <v>96</v>
      </c>
      <c r="E26" s="52"/>
      <c r="F26" s="26" t="s">
        <v>61</v>
      </c>
      <c r="G26" s="17">
        <f>SUM(G28)</f>
        <v>4.8</v>
      </c>
      <c r="H26" s="162">
        <f>SUM(H28)</f>
        <v>4.8</v>
      </c>
    </row>
    <row r="27" spans="1:8" s="3" customFormat="1" ht="15.75" customHeight="1">
      <c r="A27" s="38" t="s">
        <v>51</v>
      </c>
      <c r="B27" s="9" t="s">
        <v>5</v>
      </c>
      <c r="C27" s="9" t="s">
        <v>6</v>
      </c>
      <c r="D27" s="9" t="s">
        <v>96</v>
      </c>
      <c r="E27" s="52" t="s">
        <v>67</v>
      </c>
      <c r="F27" s="105" t="s">
        <v>68</v>
      </c>
      <c r="G27" s="17">
        <f>SUM(G28)</f>
        <v>4.8</v>
      </c>
      <c r="H27" s="162">
        <f>SUM(H28)</f>
        <v>4.8</v>
      </c>
    </row>
    <row r="28" spans="1:8" s="3" customFormat="1" ht="15.75" customHeight="1">
      <c r="A28" s="38" t="s">
        <v>51</v>
      </c>
      <c r="B28" s="9" t="s">
        <v>5</v>
      </c>
      <c r="C28" s="9" t="s">
        <v>6</v>
      </c>
      <c r="D28" s="9" t="s">
        <v>96</v>
      </c>
      <c r="E28" s="62">
        <v>540</v>
      </c>
      <c r="F28" s="26" t="s">
        <v>17</v>
      </c>
      <c r="G28" s="17">
        <v>4.8</v>
      </c>
      <c r="H28" s="162">
        <v>4.8</v>
      </c>
    </row>
    <row r="29" spans="1:8">
      <c r="A29" s="38" t="s">
        <v>51</v>
      </c>
      <c r="B29" s="9" t="s">
        <v>5</v>
      </c>
      <c r="C29" s="9" t="s">
        <v>6</v>
      </c>
      <c r="D29" s="9" t="s">
        <v>74</v>
      </c>
      <c r="E29" s="53"/>
      <c r="F29" s="133" t="s">
        <v>40</v>
      </c>
      <c r="G29" s="13">
        <f>SUM(G30)</f>
        <v>528.20000000000005</v>
      </c>
      <c r="H29" s="156">
        <f t="shared" ref="H29" si="5">SUM(H30)</f>
        <v>454.89832999999999</v>
      </c>
    </row>
    <row r="30" spans="1:8" ht="42.75" customHeight="1">
      <c r="A30" s="38" t="s">
        <v>51</v>
      </c>
      <c r="B30" s="9" t="s">
        <v>5</v>
      </c>
      <c r="C30" s="9" t="s">
        <v>6</v>
      </c>
      <c r="D30" s="9" t="s">
        <v>75</v>
      </c>
      <c r="E30" s="53"/>
      <c r="F30" s="104" t="s">
        <v>101</v>
      </c>
      <c r="G30" s="13">
        <f>SUM(G31)</f>
        <v>528.20000000000005</v>
      </c>
      <c r="H30" s="156">
        <f>SUM(H31)</f>
        <v>454.89832999999999</v>
      </c>
    </row>
    <row r="31" spans="1:8" ht="24">
      <c r="A31" s="38" t="s">
        <v>51</v>
      </c>
      <c r="B31" s="22" t="s">
        <v>5</v>
      </c>
      <c r="C31" s="22" t="s">
        <v>6</v>
      </c>
      <c r="D31" s="22" t="s">
        <v>91</v>
      </c>
      <c r="E31" s="56"/>
      <c r="F31" s="27" t="s">
        <v>41</v>
      </c>
      <c r="G31" s="23">
        <f>SUM(G32+G34)</f>
        <v>528.20000000000005</v>
      </c>
      <c r="H31" s="158">
        <f t="shared" ref="H31" si="6">SUM(H32+H34)</f>
        <v>454.89832999999999</v>
      </c>
    </row>
    <row r="32" spans="1:8" ht="60">
      <c r="A32" s="38" t="s">
        <v>51</v>
      </c>
      <c r="B32" s="22" t="s">
        <v>5</v>
      </c>
      <c r="C32" s="22" t="s">
        <v>6</v>
      </c>
      <c r="D32" s="22" t="s">
        <v>91</v>
      </c>
      <c r="E32" s="57">
        <v>100</v>
      </c>
      <c r="F32" s="105" t="s">
        <v>71</v>
      </c>
      <c r="G32" s="14">
        <f>SUM(G33)</f>
        <v>244.8</v>
      </c>
      <c r="H32" s="159">
        <f>SUM(H33)</f>
        <v>240.71459999999999</v>
      </c>
    </row>
    <row r="33" spans="1:8" ht="24">
      <c r="A33" s="38" t="s">
        <v>51</v>
      </c>
      <c r="B33" s="22" t="s">
        <v>5</v>
      </c>
      <c r="C33" s="22" t="s">
        <v>6</v>
      </c>
      <c r="D33" s="22" t="s">
        <v>91</v>
      </c>
      <c r="E33" s="53" t="s">
        <v>26</v>
      </c>
      <c r="F33" s="106" t="s">
        <v>27</v>
      </c>
      <c r="G33" s="44">
        <v>244.8</v>
      </c>
      <c r="H33" s="160">
        <v>240.71459999999999</v>
      </c>
    </row>
    <row r="34" spans="1:8" ht="24">
      <c r="A34" s="38" t="s">
        <v>51</v>
      </c>
      <c r="B34" s="22" t="s">
        <v>5</v>
      </c>
      <c r="C34" s="22" t="s">
        <v>6</v>
      </c>
      <c r="D34" s="22" t="s">
        <v>91</v>
      </c>
      <c r="E34" s="53" t="s">
        <v>69</v>
      </c>
      <c r="F34" s="108" t="s">
        <v>70</v>
      </c>
      <c r="G34" s="17">
        <f>SUM(G35)</f>
        <v>283.39999999999998</v>
      </c>
      <c r="H34" s="162">
        <f>SUM(H35)</f>
        <v>214.18373</v>
      </c>
    </row>
    <row r="35" spans="1:8" ht="25.5">
      <c r="A35" s="38" t="s">
        <v>51</v>
      </c>
      <c r="B35" s="9" t="s">
        <v>5</v>
      </c>
      <c r="C35" s="9" t="s">
        <v>6</v>
      </c>
      <c r="D35" s="22" t="s">
        <v>91</v>
      </c>
      <c r="E35" s="53" t="s">
        <v>28</v>
      </c>
      <c r="F35" s="104" t="s">
        <v>29</v>
      </c>
      <c r="G35" s="44">
        <v>283.39999999999998</v>
      </c>
      <c r="H35" s="160">
        <v>214.18373</v>
      </c>
    </row>
    <row r="36" spans="1:8" ht="36">
      <c r="A36" s="38" t="s">
        <v>51</v>
      </c>
      <c r="B36" s="9" t="s">
        <v>5</v>
      </c>
      <c r="C36" s="9" t="s">
        <v>126</v>
      </c>
      <c r="D36" s="22"/>
      <c r="E36" s="53"/>
      <c r="F36" s="148" t="s">
        <v>127</v>
      </c>
      <c r="G36" s="44">
        <f>SUM(G37)</f>
        <v>14.3</v>
      </c>
      <c r="H36" s="160">
        <f t="shared" ref="H36" si="7">SUM(H37)</f>
        <v>14.3</v>
      </c>
    </row>
    <row r="37" spans="1:8" ht="72">
      <c r="A37" s="38" t="s">
        <v>51</v>
      </c>
      <c r="B37" s="9" t="s">
        <v>5</v>
      </c>
      <c r="C37" s="9" t="s">
        <v>126</v>
      </c>
      <c r="D37" s="9" t="s">
        <v>73</v>
      </c>
      <c r="E37" s="60"/>
      <c r="F37" s="102" t="s">
        <v>100</v>
      </c>
      <c r="G37" s="17">
        <f>SUM(G38)</f>
        <v>14.3</v>
      </c>
      <c r="H37" s="162">
        <f t="shared" ref="H37:H38" si="8">SUM(H38)</f>
        <v>14.3</v>
      </c>
    </row>
    <row r="38" spans="1:8" ht="24">
      <c r="A38" s="38" t="s">
        <v>51</v>
      </c>
      <c r="B38" s="9" t="s">
        <v>5</v>
      </c>
      <c r="C38" s="9" t="s">
        <v>126</v>
      </c>
      <c r="D38" s="9" t="s">
        <v>76</v>
      </c>
      <c r="E38" s="60"/>
      <c r="F38" s="26" t="s">
        <v>79</v>
      </c>
      <c r="G38" s="17">
        <f>SUM(G39)</f>
        <v>14.3</v>
      </c>
      <c r="H38" s="162">
        <f t="shared" si="8"/>
        <v>14.3</v>
      </c>
    </row>
    <row r="39" spans="1:8" ht="43.5" customHeight="1">
      <c r="A39" s="38" t="s">
        <v>51</v>
      </c>
      <c r="B39" s="9" t="s">
        <v>5</v>
      </c>
      <c r="C39" s="9" t="s">
        <v>126</v>
      </c>
      <c r="D39" s="22" t="s">
        <v>118</v>
      </c>
      <c r="E39" s="56"/>
      <c r="F39" s="143" t="s">
        <v>117</v>
      </c>
      <c r="G39" s="17">
        <f>SUM(G40)</f>
        <v>14.3</v>
      </c>
      <c r="H39" s="162">
        <f t="shared" ref="H39" si="9">SUM(H40)</f>
        <v>14.3</v>
      </c>
    </row>
    <row r="40" spans="1:8" ht="24">
      <c r="A40" s="38" t="s">
        <v>51</v>
      </c>
      <c r="B40" s="9" t="s">
        <v>5</v>
      </c>
      <c r="C40" s="9" t="s">
        <v>126</v>
      </c>
      <c r="D40" s="9" t="s">
        <v>96</v>
      </c>
      <c r="E40" s="52"/>
      <c r="F40" s="26" t="s">
        <v>61</v>
      </c>
      <c r="G40" s="17">
        <f>SUM(G42)</f>
        <v>14.3</v>
      </c>
      <c r="H40" s="162">
        <f>SUM(H42)</f>
        <v>14.3</v>
      </c>
    </row>
    <row r="41" spans="1:8">
      <c r="A41" s="38" t="s">
        <v>51</v>
      </c>
      <c r="B41" s="9" t="s">
        <v>5</v>
      </c>
      <c r="C41" s="9" t="s">
        <v>126</v>
      </c>
      <c r="D41" s="9" t="s">
        <v>96</v>
      </c>
      <c r="E41" s="52" t="s">
        <v>67</v>
      </c>
      <c r="F41" s="105" t="s">
        <v>68</v>
      </c>
      <c r="G41" s="17">
        <f>SUM(G42)</f>
        <v>14.3</v>
      </c>
      <c r="H41" s="162">
        <f>SUM(H42)</f>
        <v>14.3</v>
      </c>
    </row>
    <row r="42" spans="1:8">
      <c r="A42" s="38" t="s">
        <v>51</v>
      </c>
      <c r="B42" s="9" t="s">
        <v>5</v>
      </c>
      <c r="C42" s="9" t="s">
        <v>126</v>
      </c>
      <c r="D42" s="9" t="s">
        <v>96</v>
      </c>
      <c r="E42" s="62">
        <v>540</v>
      </c>
      <c r="F42" s="26" t="s">
        <v>17</v>
      </c>
      <c r="G42" s="17">
        <v>14.3</v>
      </c>
      <c r="H42" s="162">
        <v>14.3</v>
      </c>
    </row>
    <row r="43" spans="1:8" s="3" customFormat="1">
      <c r="A43" s="38" t="s">
        <v>51</v>
      </c>
      <c r="B43" s="9" t="s">
        <v>5</v>
      </c>
      <c r="C43" s="9" t="s">
        <v>24</v>
      </c>
      <c r="D43" s="9"/>
      <c r="E43" s="53"/>
      <c r="F43" s="109" t="s">
        <v>20</v>
      </c>
      <c r="G43" s="44">
        <f t="shared" ref="G43:H44" si="10">SUM(G44)</f>
        <v>1</v>
      </c>
      <c r="H43" s="160">
        <f t="shared" si="10"/>
        <v>0</v>
      </c>
    </row>
    <row r="44" spans="1:8" s="3" customFormat="1" ht="24">
      <c r="A44" s="38" t="s">
        <v>51</v>
      </c>
      <c r="B44" s="9" t="s">
        <v>5</v>
      </c>
      <c r="C44" s="9" t="s">
        <v>24</v>
      </c>
      <c r="D44" s="9" t="s">
        <v>77</v>
      </c>
      <c r="E44" s="53"/>
      <c r="F44" s="109" t="s">
        <v>49</v>
      </c>
      <c r="G44" s="44">
        <f t="shared" si="10"/>
        <v>1</v>
      </c>
      <c r="H44" s="160">
        <f t="shared" si="10"/>
        <v>0</v>
      </c>
    </row>
    <row r="45" spans="1:8" s="3" customFormat="1">
      <c r="A45" s="38" t="s">
        <v>51</v>
      </c>
      <c r="B45" s="9" t="s">
        <v>5</v>
      </c>
      <c r="C45" s="9" t="s">
        <v>24</v>
      </c>
      <c r="D45" s="66" t="s">
        <v>92</v>
      </c>
      <c r="E45" s="53"/>
      <c r="F45" s="106" t="s">
        <v>21</v>
      </c>
      <c r="G45" s="44">
        <f>SUM(G47)</f>
        <v>1</v>
      </c>
      <c r="H45" s="160">
        <f>SUM(H47)</f>
        <v>0</v>
      </c>
    </row>
    <row r="46" spans="1:8" s="3" customFormat="1">
      <c r="A46" s="38" t="s">
        <v>51</v>
      </c>
      <c r="B46" s="9" t="s">
        <v>5</v>
      </c>
      <c r="C46" s="9" t="s">
        <v>24</v>
      </c>
      <c r="D46" s="66" t="s">
        <v>92</v>
      </c>
      <c r="E46" s="58">
        <v>800</v>
      </c>
      <c r="F46" s="108" t="s">
        <v>72</v>
      </c>
      <c r="G46" s="44">
        <f>SUM(G47)</f>
        <v>1</v>
      </c>
      <c r="H46" s="160">
        <f>SUM(H47)</f>
        <v>0</v>
      </c>
    </row>
    <row r="47" spans="1:8" s="3" customFormat="1">
      <c r="A47" s="38" t="s">
        <v>51</v>
      </c>
      <c r="B47" s="9" t="s">
        <v>5</v>
      </c>
      <c r="C47" s="9" t="s">
        <v>24</v>
      </c>
      <c r="D47" s="66" t="s">
        <v>92</v>
      </c>
      <c r="E47" s="59">
        <v>870</v>
      </c>
      <c r="F47" s="106" t="s">
        <v>25</v>
      </c>
      <c r="G47" s="14">
        <v>1</v>
      </c>
      <c r="H47" s="159"/>
    </row>
    <row r="48" spans="1:8" s="3" customFormat="1" ht="27" customHeight="1">
      <c r="A48" s="38" t="s">
        <v>51</v>
      </c>
      <c r="B48" s="9" t="s">
        <v>5</v>
      </c>
      <c r="C48" s="9" t="s">
        <v>36</v>
      </c>
      <c r="D48" s="70" t="s">
        <v>76</v>
      </c>
      <c r="E48" s="59"/>
      <c r="F48" s="106" t="s">
        <v>79</v>
      </c>
      <c r="G48" s="14">
        <f>SUM(G49)</f>
        <v>45.05</v>
      </c>
      <c r="H48" s="159">
        <f>SUM(H49)</f>
        <v>45.05</v>
      </c>
    </row>
    <row r="49" spans="1:8" s="3" customFormat="1" ht="15.75" customHeight="1">
      <c r="A49" s="38" t="s">
        <v>51</v>
      </c>
      <c r="B49" s="9" t="s">
        <v>5</v>
      </c>
      <c r="C49" s="9" t="s">
        <v>36</v>
      </c>
      <c r="D49" s="9"/>
      <c r="E49" s="60"/>
      <c r="F49" s="110" t="s">
        <v>37</v>
      </c>
      <c r="G49" s="14">
        <f>SUM(G51+G54)</f>
        <v>45.05</v>
      </c>
      <c r="H49" s="159">
        <f t="shared" ref="H49" si="11">SUM(H51+H54)</f>
        <v>45.05</v>
      </c>
    </row>
    <row r="50" spans="1:8" s="3" customFormat="1" ht="52.5" customHeight="1">
      <c r="A50" s="38" t="s">
        <v>51</v>
      </c>
      <c r="B50" s="9" t="s">
        <v>5</v>
      </c>
      <c r="C50" s="9" t="s">
        <v>36</v>
      </c>
      <c r="D50" s="9" t="s">
        <v>106</v>
      </c>
      <c r="E50" s="60"/>
      <c r="F50" s="110" t="s">
        <v>105</v>
      </c>
      <c r="G50" s="14">
        <f>SUM(G51)</f>
        <v>0.15</v>
      </c>
      <c r="H50" s="159">
        <f t="shared" ref="H50" si="12">SUM(H51)</f>
        <v>0.15</v>
      </c>
    </row>
    <row r="51" spans="1:8" s="3" customFormat="1" ht="61.5" customHeight="1">
      <c r="A51" s="38" t="s">
        <v>51</v>
      </c>
      <c r="B51" s="9" t="s">
        <v>5</v>
      </c>
      <c r="C51" s="9" t="s">
        <v>36</v>
      </c>
      <c r="D51" s="70" t="s">
        <v>84</v>
      </c>
      <c r="E51" s="59"/>
      <c r="F51" s="106" t="s">
        <v>52</v>
      </c>
      <c r="G51" s="14">
        <f>SUM(G53)</f>
        <v>0.15</v>
      </c>
      <c r="H51" s="159">
        <f>SUM(H53)</f>
        <v>0.15</v>
      </c>
    </row>
    <row r="52" spans="1:8" s="3" customFormat="1" ht="27.75" customHeight="1">
      <c r="A52" s="38" t="s">
        <v>51</v>
      </c>
      <c r="B52" s="9" t="s">
        <v>5</v>
      </c>
      <c r="C52" s="9" t="s">
        <v>36</v>
      </c>
      <c r="D52" s="70" t="s">
        <v>84</v>
      </c>
      <c r="E52" s="53" t="s">
        <v>69</v>
      </c>
      <c r="F52" s="108" t="s">
        <v>70</v>
      </c>
      <c r="G52" s="17">
        <f>SUM(G53)</f>
        <v>0.15</v>
      </c>
      <c r="H52" s="162">
        <f>SUM(H53)</f>
        <v>0.15</v>
      </c>
    </row>
    <row r="53" spans="1:8" s="3" customFormat="1" ht="15.75" customHeight="1">
      <c r="A53" s="38" t="s">
        <v>51</v>
      </c>
      <c r="B53" s="9" t="s">
        <v>5</v>
      </c>
      <c r="C53" s="9" t="s">
        <v>36</v>
      </c>
      <c r="D53" s="70" t="s">
        <v>84</v>
      </c>
      <c r="E53" s="59">
        <v>240</v>
      </c>
      <c r="F53" s="106" t="s">
        <v>29</v>
      </c>
      <c r="G53" s="14">
        <v>0.15</v>
      </c>
      <c r="H53" s="159">
        <v>0.15</v>
      </c>
    </row>
    <row r="54" spans="1:8" s="3" customFormat="1" ht="24">
      <c r="A54" s="38" t="s">
        <v>51</v>
      </c>
      <c r="B54" s="9" t="s">
        <v>5</v>
      </c>
      <c r="C54" s="9" t="s">
        <v>36</v>
      </c>
      <c r="D54" s="70" t="s">
        <v>123</v>
      </c>
      <c r="E54" s="59"/>
      <c r="F54" s="106" t="s">
        <v>121</v>
      </c>
      <c r="G54" s="14">
        <f>SUM(G55+G58)</f>
        <v>44.9</v>
      </c>
      <c r="H54" s="159">
        <f t="shared" ref="H54" si="13">SUM(H55+H58)</f>
        <v>44.9</v>
      </c>
    </row>
    <row r="55" spans="1:8" s="3" customFormat="1" ht="24">
      <c r="A55" s="38" t="s">
        <v>51</v>
      </c>
      <c r="B55" s="9" t="s">
        <v>5</v>
      </c>
      <c r="C55" s="9" t="s">
        <v>36</v>
      </c>
      <c r="D55" s="70" t="s">
        <v>124</v>
      </c>
      <c r="E55" s="59"/>
      <c r="F55" s="106" t="s">
        <v>122</v>
      </c>
      <c r="G55" s="14">
        <f>SUM(G57)</f>
        <v>14.9</v>
      </c>
      <c r="H55" s="159">
        <f>SUM(H57)</f>
        <v>14.9</v>
      </c>
    </row>
    <row r="56" spans="1:8" s="3" customFormat="1" ht="24">
      <c r="A56" s="38" t="s">
        <v>51</v>
      </c>
      <c r="B56" s="9" t="s">
        <v>5</v>
      </c>
      <c r="C56" s="9" t="s">
        <v>36</v>
      </c>
      <c r="D56" s="70" t="s">
        <v>124</v>
      </c>
      <c r="E56" s="53" t="s">
        <v>69</v>
      </c>
      <c r="F56" s="108" t="s">
        <v>70</v>
      </c>
      <c r="G56" s="17">
        <f>SUM(G57)</f>
        <v>14.9</v>
      </c>
      <c r="H56" s="162">
        <f>SUM(H57)</f>
        <v>14.9</v>
      </c>
    </row>
    <row r="57" spans="1:8" s="3" customFormat="1" ht="15.75" customHeight="1">
      <c r="A57" s="38" t="s">
        <v>51</v>
      </c>
      <c r="B57" s="9" t="s">
        <v>5</v>
      </c>
      <c r="C57" s="9" t="s">
        <v>36</v>
      </c>
      <c r="D57" s="70" t="s">
        <v>124</v>
      </c>
      <c r="E57" s="59">
        <v>240</v>
      </c>
      <c r="F57" s="106" t="s">
        <v>29</v>
      </c>
      <c r="G57" s="14">
        <v>14.9</v>
      </c>
      <c r="H57" s="159">
        <v>14.9</v>
      </c>
    </row>
    <row r="58" spans="1:8" s="3" customFormat="1" ht="26.25" customHeight="1">
      <c r="A58" s="38" t="s">
        <v>51</v>
      </c>
      <c r="B58" s="9" t="s">
        <v>5</v>
      </c>
      <c r="C58" s="9" t="s">
        <v>36</v>
      </c>
      <c r="D58" s="9" t="s">
        <v>129</v>
      </c>
      <c r="E58" s="52"/>
      <c r="F58" s="26" t="s">
        <v>128</v>
      </c>
      <c r="G58" s="17">
        <f>SUM(G60)</f>
        <v>30</v>
      </c>
      <c r="H58" s="162">
        <f>SUM(H60)</f>
        <v>30</v>
      </c>
    </row>
    <row r="59" spans="1:8" s="3" customFormat="1" ht="29.25" customHeight="1">
      <c r="A59" s="38" t="s">
        <v>51</v>
      </c>
      <c r="B59" s="9" t="s">
        <v>5</v>
      </c>
      <c r="C59" s="9" t="s">
        <v>36</v>
      </c>
      <c r="D59" s="9" t="s">
        <v>129</v>
      </c>
      <c r="E59" s="53" t="s">
        <v>69</v>
      </c>
      <c r="F59" s="108" t="s">
        <v>70</v>
      </c>
      <c r="G59" s="17">
        <f>SUM(G60)</f>
        <v>30</v>
      </c>
      <c r="H59" s="162">
        <f>SUM(H60)</f>
        <v>30</v>
      </c>
    </row>
    <row r="60" spans="1:8" s="3" customFormat="1" ht="25.5" customHeight="1">
      <c r="A60" s="38" t="s">
        <v>51</v>
      </c>
      <c r="B60" s="9" t="s">
        <v>5</v>
      </c>
      <c r="C60" s="9" t="s">
        <v>36</v>
      </c>
      <c r="D60" s="9" t="s">
        <v>129</v>
      </c>
      <c r="E60" s="59">
        <v>240</v>
      </c>
      <c r="F60" s="54" t="s">
        <v>70</v>
      </c>
      <c r="G60" s="17">
        <v>30</v>
      </c>
      <c r="H60" s="162">
        <v>30</v>
      </c>
    </row>
    <row r="61" spans="1:8" s="3" customFormat="1" ht="18" customHeight="1">
      <c r="A61" s="8" t="s">
        <v>51</v>
      </c>
      <c r="B61" s="32" t="s">
        <v>9</v>
      </c>
      <c r="C61" s="32" t="s">
        <v>23</v>
      </c>
      <c r="D61" s="32"/>
      <c r="E61" s="60"/>
      <c r="F61" s="102" t="s">
        <v>10</v>
      </c>
      <c r="G61" s="44">
        <f>SUM(G62)</f>
        <v>83.6</v>
      </c>
      <c r="H61" s="160">
        <f t="shared" ref="H61:H63" si="14">SUM(H62)</f>
        <v>83.6</v>
      </c>
    </row>
    <row r="62" spans="1:8" s="3" customFormat="1" ht="74.25" customHeight="1">
      <c r="A62" s="38" t="s">
        <v>51</v>
      </c>
      <c r="B62" s="9" t="s">
        <v>9</v>
      </c>
      <c r="C62" s="9" t="s">
        <v>23</v>
      </c>
      <c r="D62" s="9" t="s">
        <v>73</v>
      </c>
      <c r="E62" s="52"/>
      <c r="F62" s="102" t="s">
        <v>100</v>
      </c>
      <c r="G62" s="44">
        <f>SUM(G63)</f>
        <v>83.6</v>
      </c>
      <c r="H62" s="160">
        <f t="shared" si="14"/>
        <v>83.6</v>
      </c>
    </row>
    <row r="63" spans="1:8" s="3" customFormat="1" ht="24">
      <c r="A63" s="38" t="s">
        <v>51</v>
      </c>
      <c r="B63" s="9" t="s">
        <v>9</v>
      </c>
      <c r="C63" s="9" t="s">
        <v>23</v>
      </c>
      <c r="D63" s="9" t="s">
        <v>76</v>
      </c>
      <c r="E63" s="52"/>
      <c r="F63" s="111" t="s">
        <v>79</v>
      </c>
      <c r="G63" s="44">
        <f>SUM(G64)</f>
        <v>83.6</v>
      </c>
      <c r="H63" s="160">
        <f t="shared" si="14"/>
        <v>83.6</v>
      </c>
    </row>
    <row r="64" spans="1:8" s="3" customFormat="1">
      <c r="A64" s="38" t="s">
        <v>51</v>
      </c>
      <c r="B64" s="22" t="s">
        <v>9</v>
      </c>
      <c r="C64" s="22" t="s">
        <v>15</v>
      </c>
      <c r="D64" s="22"/>
      <c r="E64" s="56"/>
      <c r="F64" s="103" t="s">
        <v>11</v>
      </c>
      <c r="G64" s="100">
        <f>SUM(G66)</f>
        <v>83.6</v>
      </c>
      <c r="H64" s="164">
        <f>SUM(H66)</f>
        <v>83.6</v>
      </c>
    </row>
    <row r="65" spans="1:8" s="3" customFormat="1" ht="36">
      <c r="A65" s="38" t="s">
        <v>51</v>
      </c>
      <c r="B65" s="22" t="s">
        <v>9</v>
      </c>
      <c r="C65" s="22" t="s">
        <v>15</v>
      </c>
      <c r="D65" s="9" t="s">
        <v>106</v>
      </c>
      <c r="E65" s="60"/>
      <c r="F65" s="110" t="s">
        <v>105</v>
      </c>
      <c r="G65" s="14">
        <f>SUM(G66)</f>
        <v>83.6</v>
      </c>
      <c r="H65" s="159">
        <f t="shared" ref="H65" si="15">SUM(H66)</f>
        <v>83.6</v>
      </c>
    </row>
    <row r="66" spans="1:8" s="3" customFormat="1" ht="36">
      <c r="A66" s="38" t="s">
        <v>51</v>
      </c>
      <c r="B66" s="9" t="s">
        <v>9</v>
      </c>
      <c r="C66" s="9" t="s">
        <v>15</v>
      </c>
      <c r="D66" s="9" t="s">
        <v>85</v>
      </c>
      <c r="E66" s="52"/>
      <c r="F66" s="26" t="s">
        <v>45</v>
      </c>
      <c r="G66" s="14">
        <f>SUM(G68+G70)</f>
        <v>83.6</v>
      </c>
      <c r="H66" s="159">
        <f>SUM(H68+H70)</f>
        <v>83.6</v>
      </c>
    </row>
    <row r="67" spans="1:8" s="3" customFormat="1" ht="60">
      <c r="A67" s="38" t="s">
        <v>51</v>
      </c>
      <c r="B67" s="9" t="s">
        <v>9</v>
      </c>
      <c r="C67" s="9" t="s">
        <v>15</v>
      </c>
      <c r="D67" s="9" t="s">
        <v>85</v>
      </c>
      <c r="E67" s="57">
        <v>100</v>
      </c>
      <c r="F67" s="105" t="s">
        <v>71</v>
      </c>
      <c r="G67" s="14">
        <f>SUM(G68)</f>
        <v>79.944959999999995</v>
      </c>
      <c r="H67" s="159">
        <f>SUM(H68)</f>
        <v>79.944959999999995</v>
      </c>
    </row>
    <row r="68" spans="1:8" s="3" customFormat="1" ht="24">
      <c r="A68" s="38" t="s">
        <v>51</v>
      </c>
      <c r="B68" s="9" t="s">
        <v>9</v>
      </c>
      <c r="C68" s="9" t="s">
        <v>15</v>
      </c>
      <c r="D68" s="9" t="s">
        <v>85</v>
      </c>
      <c r="E68" s="53" t="s">
        <v>26</v>
      </c>
      <c r="F68" s="106" t="s">
        <v>27</v>
      </c>
      <c r="G68" s="14">
        <v>79.944959999999995</v>
      </c>
      <c r="H68" s="159">
        <v>79.944959999999995</v>
      </c>
    </row>
    <row r="69" spans="1:8" s="3" customFormat="1" ht="24">
      <c r="A69" s="38" t="s">
        <v>51</v>
      </c>
      <c r="B69" s="9" t="s">
        <v>9</v>
      </c>
      <c r="C69" s="9" t="s">
        <v>15</v>
      </c>
      <c r="D69" s="9" t="s">
        <v>85</v>
      </c>
      <c r="E69" s="53" t="s">
        <v>69</v>
      </c>
      <c r="F69" s="108" t="s">
        <v>70</v>
      </c>
      <c r="G69" s="17">
        <f>SUM(G70)</f>
        <v>3.6550400000000001</v>
      </c>
      <c r="H69" s="162">
        <f>SUM(H70)</f>
        <v>3.6550400000000001</v>
      </c>
    </row>
    <row r="70" spans="1:8" ht="24.75" customHeight="1">
      <c r="A70" s="38" t="s">
        <v>51</v>
      </c>
      <c r="B70" s="9" t="s">
        <v>9</v>
      </c>
      <c r="C70" s="9" t="s">
        <v>15</v>
      </c>
      <c r="D70" s="9" t="s">
        <v>85</v>
      </c>
      <c r="E70" s="53" t="s">
        <v>28</v>
      </c>
      <c r="F70" s="104" t="s">
        <v>29</v>
      </c>
      <c r="G70" s="14">
        <v>3.6550400000000001</v>
      </c>
      <c r="H70" s="159">
        <v>3.6550400000000001</v>
      </c>
    </row>
    <row r="71" spans="1:8" ht="25.5" customHeight="1">
      <c r="A71" s="38" t="s">
        <v>51</v>
      </c>
      <c r="B71" s="9" t="s">
        <v>15</v>
      </c>
      <c r="C71" s="9" t="s">
        <v>23</v>
      </c>
      <c r="D71" s="9"/>
      <c r="E71" s="53"/>
      <c r="F71" s="139" t="s">
        <v>62</v>
      </c>
      <c r="G71" s="14">
        <f t="shared" ref="G71:H72" si="16">SUM(G72)</f>
        <v>66</v>
      </c>
      <c r="H71" s="159">
        <f t="shared" si="16"/>
        <v>64.810199999999995</v>
      </c>
    </row>
    <row r="72" spans="1:8" ht="74.25" customHeight="1">
      <c r="A72" s="38" t="s">
        <v>51</v>
      </c>
      <c r="B72" s="9" t="s">
        <v>15</v>
      </c>
      <c r="C72" s="9" t="s">
        <v>23</v>
      </c>
      <c r="D72" s="9" t="s">
        <v>73</v>
      </c>
      <c r="E72" s="53"/>
      <c r="F72" s="102" t="s">
        <v>100</v>
      </c>
      <c r="G72" s="14">
        <f t="shared" si="16"/>
        <v>66</v>
      </c>
      <c r="H72" s="159">
        <f t="shared" si="16"/>
        <v>64.810199999999995</v>
      </c>
    </row>
    <row r="73" spans="1:8" ht="25.5" customHeight="1">
      <c r="A73" s="38" t="s">
        <v>51</v>
      </c>
      <c r="B73" s="9" t="s">
        <v>15</v>
      </c>
      <c r="C73" s="9" t="s">
        <v>23</v>
      </c>
      <c r="D73" s="9" t="s">
        <v>78</v>
      </c>
      <c r="E73" s="53"/>
      <c r="F73" s="104" t="s">
        <v>80</v>
      </c>
      <c r="G73" s="14">
        <f>SUM(G76)</f>
        <v>66</v>
      </c>
      <c r="H73" s="159">
        <f>SUM(H76)</f>
        <v>64.810199999999995</v>
      </c>
    </row>
    <row r="74" spans="1:8" ht="49.5" customHeight="1">
      <c r="A74" s="38" t="s">
        <v>51</v>
      </c>
      <c r="B74" s="22" t="s">
        <v>15</v>
      </c>
      <c r="C74" s="22" t="s">
        <v>64</v>
      </c>
      <c r="D74" s="22"/>
      <c r="E74" s="101"/>
      <c r="F74" s="109" t="s">
        <v>125</v>
      </c>
      <c r="G74" s="48">
        <f>SUM(G76)</f>
        <v>66</v>
      </c>
      <c r="H74" s="165">
        <f>SUM(H76)</f>
        <v>64.810199999999995</v>
      </c>
    </row>
    <row r="75" spans="1:8" ht="39.75" customHeight="1">
      <c r="A75" s="38" t="s">
        <v>51</v>
      </c>
      <c r="B75" s="22" t="s">
        <v>15</v>
      </c>
      <c r="C75" s="130" t="s">
        <v>64</v>
      </c>
      <c r="D75" s="22" t="s">
        <v>108</v>
      </c>
      <c r="E75" s="101"/>
      <c r="F75" s="109" t="s">
        <v>107</v>
      </c>
      <c r="G75" s="48">
        <f>SUM(G76)</f>
        <v>66</v>
      </c>
      <c r="H75" s="165">
        <f t="shared" ref="H75" si="17">SUM(H76)</f>
        <v>64.810199999999995</v>
      </c>
    </row>
    <row r="76" spans="1:8" ht="36" customHeight="1">
      <c r="A76" s="38" t="s">
        <v>51</v>
      </c>
      <c r="B76" s="9" t="s">
        <v>15</v>
      </c>
      <c r="C76" s="43" t="s">
        <v>64</v>
      </c>
      <c r="D76" s="49">
        <v>4120440020</v>
      </c>
      <c r="E76" s="53"/>
      <c r="F76" s="26" t="s">
        <v>63</v>
      </c>
      <c r="G76" s="48">
        <f>SUM(G78)</f>
        <v>66</v>
      </c>
      <c r="H76" s="165">
        <f>SUM(H78)</f>
        <v>64.810199999999995</v>
      </c>
    </row>
    <row r="77" spans="1:8" ht="25.5" customHeight="1">
      <c r="A77" s="38" t="s">
        <v>51</v>
      </c>
      <c r="B77" s="9" t="s">
        <v>15</v>
      </c>
      <c r="C77" s="43" t="s">
        <v>64</v>
      </c>
      <c r="D77" s="49">
        <v>4120440020</v>
      </c>
      <c r="E77" s="53" t="s">
        <v>69</v>
      </c>
      <c r="F77" s="108" t="s">
        <v>70</v>
      </c>
      <c r="G77" s="17">
        <f>SUM(G78)</f>
        <v>66</v>
      </c>
      <c r="H77" s="162">
        <f>SUM(H78)</f>
        <v>64.810199999999995</v>
      </c>
    </row>
    <row r="78" spans="1:8" ht="25.5" customHeight="1">
      <c r="A78" s="38" t="s">
        <v>51</v>
      </c>
      <c r="B78" s="9" t="s">
        <v>15</v>
      </c>
      <c r="C78" s="9" t="s">
        <v>64</v>
      </c>
      <c r="D78" s="49">
        <v>4120440020</v>
      </c>
      <c r="E78" s="53" t="s">
        <v>28</v>
      </c>
      <c r="F78" s="104" t="s">
        <v>29</v>
      </c>
      <c r="G78" s="14">
        <v>66</v>
      </c>
      <c r="H78" s="159">
        <v>64.810199999999995</v>
      </c>
    </row>
    <row r="79" spans="1:8" ht="16.5" customHeight="1">
      <c r="A79" s="8" t="s">
        <v>51</v>
      </c>
      <c r="B79" s="32" t="s">
        <v>6</v>
      </c>
      <c r="C79" s="32" t="s">
        <v>23</v>
      </c>
      <c r="D79" s="32"/>
      <c r="E79" s="144"/>
      <c r="F79" s="145" t="s">
        <v>60</v>
      </c>
      <c r="G79" s="14">
        <f>SUM(G80)</f>
        <v>1101.3340000000001</v>
      </c>
      <c r="H79" s="159">
        <f t="shared" ref="H79:H81" si="18">SUM(H80)</f>
        <v>927.31676000000004</v>
      </c>
    </row>
    <row r="80" spans="1:8" ht="77.25" customHeight="1">
      <c r="A80" s="38" t="s">
        <v>51</v>
      </c>
      <c r="B80" s="9" t="s">
        <v>6</v>
      </c>
      <c r="C80" s="9" t="s">
        <v>23</v>
      </c>
      <c r="D80" s="9" t="s">
        <v>73</v>
      </c>
      <c r="E80" s="53"/>
      <c r="F80" s="102" t="s">
        <v>100</v>
      </c>
      <c r="G80" s="14">
        <f>SUM(G81)</f>
        <v>1101.3340000000001</v>
      </c>
      <c r="H80" s="159">
        <f t="shared" si="18"/>
        <v>927.31676000000004</v>
      </c>
    </row>
    <row r="81" spans="1:8" ht="27" customHeight="1">
      <c r="A81" s="38" t="s">
        <v>51</v>
      </c>
      <c r="B81" s="9" t="s">
        <v>6</v>
      </c>
      <c r="C81" s="9" t="s">
        <v>23</v>
      </c>
      <c r="D81" s="9" t="s">
        <v>76</v>
      </c>
      <c r="E81" s="53"/>
      <c r="F81" s="104" t="s">
        <v>80</v>
      </c>
      <c r="G81" s="14">
        <f>SUM(G82)</f>
        <v>1101.3340000000001</v>
      </c>
      <c r="H81" s="159">
        <f t="shared" si="18"/>
        <v>927.31676000000004</v>
      </c>
    </row>
    <row r="82" spans="1:8">
      <c r="A82" s="39" t="s">
        <v>51</v>
      </c>
      <c r="B82" s="22" t="s">
        <v>6</v>
      </c>
      <c r="C82" s="22" t="s">
        <v>57</v>
      </c>
      <c r="D82" s="22"/>
      <c r="E82" s="129"/>
      <c r="F82" s="112" t="s">
        <v>58</v>
      </c>
      <c r="G82" s="23">
        <f>SUM(G84)</f>
        <v>1101.3340000000001</v>
      </c>
      <c r="H82" s="158">
        <f>SUM(H84)</f>
        <v>927.31676000000004</v>
      </c>
    </row>
    <row r="83" spans="1:8" ht="25.5">
      <c r="A83" s="39" t="s">
        <v>51</v>
      </c>
      <c r="B83" s="22" t="s">
        <v>6</v>
      </c>
      <c r="C83" s="22" t="s">
        <v>57</v>
      </c>
      <c r="D83" s="22" t="s">
        <v>110</v>
      </c>
      <c r="E83" s="129"/>
      <c r="F83" s="112" t="s">
        <v>109</v>
      </c>
      <c r="G83" s="23">
        <f>SUM(G84)</f>
        <v>1101.3340000000001</v>
      </c>
      <c r="H83" s="158">
        <f t="shared" ref="H83" si="19">SUM(H84)</f>
        <v>927.31676000000004</v>
      </c>
    </row>
    <row r="84" spans="1:8" ht="27" customHeight="1">
      <c r="A84" s="38" t="s">
        <v>51</v>
      </c>
      <c r="B84" s="9" t="s">
        <v>6</v>
      </c>
      <c r="C84" s="9" t="s">
        <v>57</v>
      </c>
      <c r="D84" s="9" t="s">
        <v>93</v>
      </c>
      <c r="E84" s="53"/>
      <c r="F84" s="104" t="s">
        <v>59</v>
      </c>
      <c r="G84" s="14">
        <f>SUM(G86)</f>
        <v>1101.3340000000001</v>
      </c>
      <c r="H84" s="159">
        <f>SUM(H86)</f>
        <v>927.31676000000004</v>
      </c>
    </row>
    <row r="85" spans="1:8" ht="27" customHeight="1">
      <c r="A85" s="38" t="s">
        <v>51</v>
      </c>
      <c r="B85" s="9" t="s">
        <v>6</v>
      </c>
      <c r="C85" s="9" t="s">
        <v>57</v>
      </c>
      <c r="D85" s="9" t="s">
        <v>93</v>
      </c>
      <c r="E85" s="53" t="s">
        <v>69</v>
      </c>
      <c r="F85" s="108" t="s">
        <v>70</v>
      </c>
      <c r="G85" s="17">
        <f>SUM(G86)</f>
        <v>1101.3340000000001</v>
      </c>
      <c r="H85" s="162">
        <f>SUM(H86)</f>
        <v>927.31676000000004</v>
      </c>
    </row>
    <row r="86" spans="1:8" ht="27.75" customHeight="1">
      <c r="A86" s="38" t="s">
        <v>51</v>
      </c>
      <c r="B86" s="9" t="s">
        <v>6</v>
      </c>
      <c r="C86" s="9" t="s">
        <v>57</v>
      </c>
      <c r="D86" s="9" t="s">
        <v>93</v>
      </c>
      <c r="E86" s="53" t="s">
        <v>28</v>
      </c>
      <c r="F86" s="104" t="s">
        <v>29</v>
      </c>
      <c r="G86" s="14">
        <v>1101.3340000000001</v>
      </c>
      <c r="H86" s="159">
        <v>927.31676000000004</v>
      </c>
    </row>
    <row r="87" spans="1:8">
      <c r="A87" s="8" t="s">
        <v>51</v>
      </c>
      <c r="B87" s="32" t="s">
        <v>12</v>
      </c>
      <c r="C87" s="32" t="s">
        <v>23</v>
      </c>
      <c r="D87" s="141"/>
      <c r="E87" s="142"/>
      <c r="F87" s="11" t="s">
        <v>13</v>
      </c>
      <c r="G87" s="17">
        <f t="shared" ref="G87:H88" si="20">SUM(G88)</f>
        <v>946.14</v>
      </c>
      <c r="H87" s="162">
        <f t="shared" si="20"/>
        <v>872.76532999999995</v>
      </c>
    </row>
    <row r="88" spans="1:8" ht="73.5" customHeight="1">
      <c r="A88" s="38" t="s">
        <v>51</v>
      </c>
      <c r="B88" s="9" t="s">
        <v>12</v>
      </c>
      <c r="C88" s="9" t="s">
        <v>23</v>
      </c>
      <c r="D88" s="9" t="s">
        <v>73</v>
      </c>
      <c r="E88" s="60"/>
      <c r="F88" s="102" t="s">
        <v>100</v>
      </c>
      <c r="G88" s="17">
        <f>SUM(G89)</f>
        <v>946.14</v>
      </c>
      <c r="H88" s="162">
        <f t="shared" si="20"/>
        <v>872.76532999999995</v>
      </c>
    </row>
    <row r="89" spans="1:8" ht="38.25">
      <c r="A89" s="38" t="s">
        <v>51</v>
      </c>
      <c r="B89" s="9" t="s">
        <v>12</v>
      </c>
      <c r="C89" s="9" t="s">
        <v>23</v>
      </c>
      <c r="D89" s="9" t="s">
        <v>78</v>
      </c>
      <c r="E89" s="60"/>
      <c r="F89" s="104" t="s">
        <v>81</v>
      </c>
      <c r="G89" s="17">
        <f>SUM(G91+G101+G108)</f>
        <v>946.14</v>
      </c>
      <c r="H89" s="162">
        <f t="shared" ref="H89" si="21">SUM(H91+H101+H108)</f>
        <v>872.76532999999995</v>
      </c>
    </row>
    <row r="90" spans="1:8" ht="18" customHeight="1">
      <c r="A90" s="38" t="s">
        <v>51</v>
      </c>
      <c r="B90" s="22" t="s">
        <v>12</v>
      </c>
      <c r="C90" s="22" t="s">
        <v>9</v>
      </c>
      <c r="D90" s="22"/>
      <c r="E90" s="61"/>
      <c r="F90" s="112" t="s">
        <v>42</v>
      </c>
      <c r="G90" s="67">
        <f>SUM(G92+G97)</f>
        <v>443.59999999999997</v>
      </c>
      <c r="H90" s="166">
        <f t="shared" ref="H90" si="22">SUM(H92+H97)</f>
        <v>401.37761999999998</v>
      </c>
    </row>
    <row r="91" spans="1:8" ht="52.5" customHeight="1">
      <c r="A91" s="38" t="s">
        <v>51</v>
      </c>
      <c r="B91" s="22" t="s">
        <v>12</v>
      </c>
      <c r="C91" s="22" t="s">
        <v>9</v>
      </c>
      <c r="D91" s="22" t="s">
        <v>111</v>
      </c>
      <c r="E91" s="61"/>
      <c r="F91" s="112" t="s">
        <v>112</v>
      </c>
      <c r="G91" s="67">
        <f>SUM(G92+G97)</f>
        <v>443.59999999999997</v>
      </c>
      <c r="H91" s="166">
        <f>SUM(H92+H97)</f>
        <v>401.37761999999998</v>
      </c>
    </row>
    <row r="92" spans="1:8" ht="27.75" customHeight="1">
      <c r="A92" s="38" t="s">
        <v>51</v>
      </c>
      <c r="B92" s="22" t="s">
        <v>12</v>
      </c>
      <c r="C92" s="22" t="s">
        <v>9</v>
      </c>
      <c r="D92" s="9" t="s">
        <v>94</v>
      </c>
      <c r="E92" s="15"/>
      <c r="F92" s="104" t="s">
        <v>50</v>
      </c>
      <c r="G92" s="17">
        <f>SUM(G94+G96)</f>
        <v>428.59999999999997</v>
      </c>
      <c r="H92" s="162">
        <f>SUM(H94+H96)</f>
        <v>387.12018</v>
      </c>
    </row>
    <row r="93" spans="1:8" ht="27.75" customHeight="1">
      <c r="A93" s="38" t="s">
        <v>51</v>
      </c>
      <c r="B93" s="9" t="s">
        <v>12</v>
      </c>
      <c r="C93" s="43" t="s">
        <v>9</v>
      </c>
      <c r="D93" s="9" t="s">
        <v>94</v>
      </c>
      <c r="E93" s="53" t="s">
        <v>69</v>
      </c>
      <c r="F93" s="108" t="s">
        <v>70</v>
      </c>
      <c r="G93" s="17">
        <f>SUM(G94)</f>
        <v>404.9</v>
      </c>
      <c r="H93" s="162">
        <f>SUM(H94)</f>
        <v>364.35617999999999</v>
      </c>
    </row>
    <row r="94" spans="1:8" ht="24.75" customHeight="1">
      <c r="A94" s="38" t="s">
        <v>51</v>
      </c>
      <c r="B94" s="9" t="s">
        <v>12</v>
      </c>
      <c r="C94" s="43" t="s">
        <v>9</v>
      </c>
      <c r="D94" s="9" t="s">
        <v>94</v>
      </c>
      <c r="E94" s="45" t="s">
        <v>28</v>
      </c>
      <c r="F94" s="104" t="s">
        <v>29</v>
      </c>
      <c r="G94" s="17">
        <v>404.9</v>
      </c>
      <c r="H94" s="162">
        <v>364.35617999999999</v>
      </c>
    </row>
    <row r="95" spans="1:8" ht="17.25" customHeight="1">
      <c r="A95" s="38" t="s">
        <v>51</v>
      </c>
      <c r="B95" s="9" t="s">
        <v>12</v>
      </c>
      <c r="C95" s="43" t="s">
        <v>9</v>
      </c>
      <c r="D95" s="9" t="s">
        <v>94</v>
      </c>
      <c r="E95" s="58">
        <v>800</v>
      </c>
      <c r="F95" s="108" t="s">
        <v>72</v>
      </c>
      <c r="G95" s="44">
        <f>SUM(G96)</f>
        <v>23.7</v>
      </c>
      <c r="H95" s="160">
        <f>SUM(H96)</f>
        <v>22.763999999999999</v>
      </c>
    </row>
    <row r="96" spans="1:8" ht="18.75" customHeight="1">
      <c r="A96" s="38" t="s">
        <v>51</v>
      </c>
      <c r="B96" s="9" t="s">
        <v>12</v>
      </c>
      <c r="C96" s="9" t="s">
        <v>9</v>
      </c>
      <c r="D96" s="9" t="s">
        <v>94</v>
      </c>
      <c r="E96" s="15" t="s">
        <v>54</v>
      </c>
      <c r="F96" s="105" t="s">
        <v>55</v>
      </c>
      <c r="G96" s="17">
        <v>23.7</v>
      </c>
      <c r="H96" s="162">
        <v>22.763999999999999</v>
      </c>
    </row>
    <row r="97" spans="1:8" ht="24.75" customHeight="1">
      <c r="A97" s="38" t="s">
        <v>51</v>
      </c>
      <c r="B97" s="9" t="s">
        <v>12</v>
      </c>
      <c r="C97" s="43" t="s">
        <v>9</v>
      </c>
      <c r="D97" s="49">
        <v>4120140040</v>
      </c>
      <c r="E97" s="63"/>
      <c r="F97" s="26" t="s">
        <v>99</v>
      </c>
      <c r="G97" s="127">
        <f t="shared" ref="G97:H98" si="23">SUM(G98)</f>
        <v>15</v>
      </c>
      <c r="H97" s="167">
        <f t="shared" si="23"/>
        <v>14.257440000000001</v>
      </c>
    </row>
    <row r="98" spans="1:8" ht="26.25" customHeight="1">
      <c r="A98" s="38" t="s">
        <v>51</v>
      </c>
      <c r="B98" s="9" t="s">
        <v>12</v>
      </c>
      <c r="C98" s="43" t="s">
        <v>9</v>
      </c>
      <c r="D98" s="49">
        <v>4120140040</v>
      </c>
      <c r="E98" s="53" t="s">
        <v>69</v>
      </c>
      <c r="F98" s="128" t="s">
        <v>70</v>
      </c>
      <c r="G98" s="127">
        <f t="shared" si="23"/>
        <v>15</v>
      </c>
      <c r="H98" s="167">
        <f t="shared" si="23"/>
        <v>14.257440000000001</v>
      </c>
    </row>
    <row r="99" spans="1:8" ht="27" customHeight="1">
      <c r="A99" s="38" t="s">
        <v>51</v>
      </c>
      <c r="B99" s="9" t="s">
        <v>12</v>
      </c>
      <c r="C99" s="43" t="s">
        <v>9</v>
      </c>
      <c r="D99" s="49">
        <v>4120140040</v>
      </c>
      <c r="E99" s="15" t="s">
        <v>28</v>
      </c>
      <c r="F99" s="104" t="s">
        <v>29</v>
      </c>
      <c r="G99" s="127">
        <v>15</v>
      </c>
      <c r="H99" s="167">
        <v>14.257440000000001</v>
      </c>
    </row>
    <row r="100" spans="1:8" s="3" customFormat="1">
      <c r="A100" s="8" t="s">
        <v>51</v>
      </c>
      <c r="B100" s="93" t="s">
        <v>12</v>
      </c>
      <c r="C100" s="93" t="s">
        <v>15</v>
      </c>
      <c r="D100" s="94"/>
      <c r="E100" s="95"/>
      <c r="F100" s="113" t="s">
        <v>16</v>
      </c>
      <c r="G100" s="96">
        <f>SUM(G108+G101)</f>
        <v>502.53999999999996</v>
      </c>
      <c r="H100" s="170">
        <f t="shared" ref="H100" si="24">SUM(H108+H101)</f>
        <v>471.38771000000003</v>
      </c>
    </row>
    <row r="101" spans="1:8" s="3" customFormat="1" ht="51">
      <c r="A101" s="8" t="s">
        <v>51</v>
      </c>
      <c r="B101" s="93" t="s">
        <v>12</v>
      </c>
      <c r="C101" s="93" t="s">
        <v>15</v>
      </c>
      <c r="D101" s="22" t="s">
        <v>111</v>
      </c>
      <c r="E101" s="61"/>
      <c r="F101" s="112" t="s">
        <v>112</v>
      </c>
      <c r="G101" s="67">
        <f>SUM(G102+G105)</f>
        <v>381.64</v>
      </c>
      <c r="H101" s="166">
        <f t="shared" ref="H101" si="25">SUM(H102+H105)</f>
        <v>351.30921000000001</v>
      </c>
    </row>
    <row r="102" spans="1:8" ht="27.75" customHeight="1">
      <c r="A102" s="38" t="s">
        <v>51</v>
      </c>
      <c r="B102" s="9" t="s">
        <v>12</v>
      </c>
      <c r="C102" s="9" t="s">
        <v>15</v>
      </c>
      <c r="D102" s="9" t="s">
        <v>95</v>
      </c>
      <c r="E102" s="15"/>
      <c r="F102" s="26" t="s">
        <v>43</v>
      </c>
      <c r="G102" s="17">
        <f>G104</f>
        <v>199.64</v>
      </c>
      <c r="H102" s="162">
        <f>H104</f>
        <v>169.30921000000001</v>
      </c>
    </row>
    <row r="103" spans="1:8" ht="24.75" customHeight="1">
      <c r="A103" s="38" t="s">
        <v>51</v>
      </c>
      <c r="B103" s="9" t="s">
        <v>12</v>
      </c>
      <c r="C103" s="9" t="s">
        <v>15</v>
      </c>
      <c r="D103" s="9" t="s">
        <v>95</v>
      </c>
      <c r="E103" s="53" t="s">
        <v>69</v>
      </c>
      <c r="F103" s="108" t="s">
        <v>70</v>
      </c>
      <c r="G103" s="17">
        <f>SUM(G104)</f>
        <v>199.64</v>
      </c>
      <c r="H103" s="162">
        <f>SUM(H104)</f>
        <v>169.30921000000001</v>
      </c>
    </row>
    <row r="104" spans="1:8" ht="28.5" customHeight="1">
      <c r="A104" s="38" t="s">
        <v>51</v>
      </c>
      <c r="B104" s="9" t="s">
        <v>12</v>
      </c>
      <c r="C104" s="9" t="s">
        <v>15</v>
      </c>
      <c r="D104" s="9" t="s">
        <v>95</v>
      </c>
      <c r="E104" s="52" t="s">
        <v>28</v>
      </c>
      <c r="F104" s="104" t="s">
        <v>29</v>
      </c>
      <c r="G104" s="17">
        <v>199.64</v>
      </c>
      <c r="H104" s="162">
        <v>169.30921000000001</v>
      </c>
    </row>
    <row r="105" spans="1:8" ht="39" customHeight="1">
      <c r="A105" s="38" t="s">
        <v>51</v>
      </c>
      <c r="B105" s="9" t="s">
        <v>12</v>
      </c>
      <c r="C105" s="9" t="s">
        <v>15</v>
      </c>
      <c r="D105" s="9" t="s">
        <v>120</v>
      </c>
      <c r="E105" s="131"/>
      <c r="F105" s="104" t="s">
        <v>119</v>
      </c>
      <c r="G105" s="17">
        <f>G107</f>
        <v>182</v>
      </c>
      <c r="H105" s="162">
        <f>H107</f>
        <v>182</v>
      </c>
    </row>
    <row r="106" spans="1:8" ht="28.5" customHeight="1">
      <c r="A106" s="38" t="s">
        <v>51</v>
      </c>
      <c r="B106" s="9" t="s">
        <v>12</v>
      </c>
      <c r="C106" s="9" t="s">
        <v>15</v>
      </c>
      <c r="D106" s="9" t="s">
        <v>120</v>
      </c>
      <c r="E106" s="53" t="s">
        <v>69</v>
      </c>
      <c r="F106" s="108" t="s">
        <v>70</v>
      </c>
      <c r="G106" s="17">
        <f>SUM(G107)</f>
        <v>182</v>
      </c>
      <c r="H106" s="162">
        <f>SUM(H107)</f>
        <v>182</v>
      </c>
    </row>
    <row r="107" spans="1:8" ht="28.5" customHeight="1">
      <c r="A107" s="38" t="s">
        <v>51</v>
      </c>
      <c r="B107" s="9" t="s">
        <v>12</v>
      </c>
      <c r="C107" s="9" t="s">
        <v>15</v>
      </c>
      <c r="D107" s="9" t="s">
        <v>120</v>
      </c>
      <c r="E107" s="52" t="s">
        <v>28</v>
      </c>
      <c r="F107" s="104" t="s">
        <v>29</v>
      </c>
      <c r="G107" s="121">
        <v>182</v>
      </c>
      <c r="H107" s="168">
        <v>182</v>
      </c>
    </row>
    <row r="108" spans="1:8" ht="28.5" customHeight="1">
      <c r="A108" s="38" t="s">
        <v>51</v>
      </c>
      <c r="B108" s="9" t="s">
        <v>12</v>
      </c>
      <c r="C108" s="9" t="s">
        <v>15</v>
      </c>
      <c r="D108" s="9" t="s">
        <v>113</v>
      </c>
      <c r="E108" s="131"/>
      <c r="F108" s="112" t="s">
        <v>114</v>
      </c>
      <c r="G108" s="121">
        <f>SUM(G112+G109+G115)</f>
        <v>120.9</v>
      </c>
      <c r="H108" s="168">
        <f>SUM(H112+H109+H115)</f>
        <v>120.07850000000001</v>
      </c>
    </row>
    <row r="109" spans="1:8" ht="29.25" customHeight="1">
      <c r="A109" s="38" t="s">
        <v>51</v>
      </c>
      <c r="B109" s="9" t="s">
        <v>12</v>
      </c>
      <c r="C109" s="9" t="s">
        <v>15</v>
      </c>
      <c r="D109" s="118">
        <v>4120340020</v>
      </c>
      <c r="E109" s="118"/>
      <c r="F109" s="26" t="s">
        <v>98</v>
      </c>
      <c r="G109" s="17">
        <f t="shared" ref="G109:H110" si="26">SUM(G110)</f>
        <v>30</v>
      </c>
      <c r="H109" s="162">
        <f t="shared" si="26"/>
        <v>29.233000000000001</v>
      </c>
    </row>
    <row r="110" spans="1:8" ht="24.75" customHeight="1">
      <c r="A110" s="38" t="s">
        <v>51</v>
      </c>
      <c r="B110" s="9" t="s">
        <v>12</v>
      </c>
      <c r="C110" s="9" t="s">
        <v>15</v>
      </c>
      <c r="D110" s="118">
        <v>4120340020</v>
      </c>
      <c r="E110" s="53" t="s">
        <v>69</v>
      </c>
      <c r="F110" s="128" t="s">
        <v>70</v>
      </c>
      <c r="G110" s="17">
        <f t="shared" si="26"/>
        <v>30</v>
      </c>
      <c r="H110" s="162">
        <f t="shared" si="26"/>
        <v>29.233000000000001</v>
      </c>
    </row>
    <row r="111" spans="1:8" ht="24.75" customHeight="1">
      <c r="A111" s="38" t="s">
        <v>51</v>
      </c>
      <c r="B111" s="9" t="s">
        <v>12</v>
      </c>
      <c r="C111" s="9" t="s">
        <v>15</v>
      </c>
      <c r="D111" s="118">
        <v>4120340020</v>
      </c>
      <c r="E111" s="52" t="s">
        <v>28</v>
      </c>
      <c r="F111" s="104" t="s">
        <v>29</v>
      </c>
      <c r="G111" s="17">
        <v>30</v>
      </c>
      <c r="H111" s="162">
        <v>29.233000000000001</v>
      </c>
    </row>
    <row r="112" spans="1:8" ht="26.25" customHeight="1">
      <c r="A112" s="38" t="s">
        <v>51</v>
      </c>
      <c r="B112" s="9" t="s">
        <v>12</v>
      </c>
      <c r="C112" s="9" t="s">
        <v>15</v>
      </c>
      <c r="D112" s="9" t="s">
        <v>97</v>
      </c>
      <c r="E112" s="119"/>
      <c r="F112" s="120" t="s">
        <v>65</v>
      </c>
      <c r="G112" s="121">
        <f>SUM(G114)</f>
        <v>40.9</v>
      </c>
      <c r="H112" s="168">
        <f>SUM(H114)</f>
        <v>40.845500000000001</v>
      </c>
    </row>
    <row r="113" spans="1:8" ht="26.25" customHeight="1">
      <c r="A113" s="38" t="s">
        <v>51</v>
      </c>
      <c r="B113" s="9" t="s">
        <v>12</v>
      </c>
      <c r="C113" s="9" t="s">
        <v>15</v>
      </c>
      <c r="D113" s="9" t="s">
        <v>97</v>
      </c>
      <c r="E113" s="53" t="s">
        <v>69</v>
      </c>
      <c r="F113" s="108" t="s">
        <v>70</v>
      </c>
      <c r="G113" s="17">
        <f>SUM(G114)</f>
        <v>40.9</v>
      </c>
      <c r="H113" s="162">
        <f>SUM(H114)</f>
        <v>40.845500000000001</v>
      </c>
    </row>
    <row r="114" spans="1:8" ht="24.75" customHeight="1">
      <c r="A114" s="122" t="s">
        <v>51</v>
      </c>
      <c r="B114" s="123" t="s">
        <v>12</v>
      </c>
      <c r="C114" s="123" t="s">
        <v>15</v>
      </c>
      <c r="D114" s="123" t="s">
        <v>97</v>
      </c>
      <c r="E114" s="124" t="s">
        <v>28</v>
      </c>
      <c r="F114" s="125" t="s">
        <v>29</v>
      </c>
      <c r="G114" s="126">
        <v>40.9</v>
      </c>
      <c r="H114" s="171">
        <v>40.845500000000001</v>
      </c>
    </row>
    <row r="115" spans="1:8" ht="30" customHeight="1">
      <c r="A115" s="122" t="s">
        <v>51</v>
      </c>
      <c r="B115" s="123" t="s">
        <v>12</v>
      </c>
      <c r="C115" s="123" t="s">
        <v>15</v>
      </c>
      <c r="D115" s="9" t="s">
        <v>116</v>
      </c>
      <c r="E115" s="52"/>
      <c r="F115" s="104" t="s">
        <v>115</v>
      </c>
      <c r="G115" s="17">
        <f t="shared" ref="G115:H116" si="27">SUM(G116)</f>
        <v>50</v>
      </c>
      <c r="H115" s="162">
        <f t="shared" si="27"/>
        <v>50</v>
      </c>
    </row>
    <row r="116" spans="1:8" ht="24.75" customHeight="1">
      <c r="A116" s="122" t="s">
        <v>51</v>
      </c>
      <c r="B116" s="123" t="s">
        <v>12</v>
      </c>
      <c r="C116" s="123" t="s">
        <v>15</v>
      </c>
      <c r="D116" s="9" t="s">
        <v>116</v>
      </c>
      <c r="E116" s="53" t="s">
        <v>69</v>
      </c>
      <c r="F116" s="108" t="s">
        <v>70</v>
      </c>
      <c r="G116" s="17">
        <f t="shared" si="27"/>
        <v>50</v>
      </c>
      <c r="H116" s="162">
        <f t="shared" si="27"/>
        <v>50</v>
      </c>
    </row>
    <row r="117" spans="1:8" ht="24.75" customHeight="1">
      <c r="A117" s="122" t="s">
        <v>51</v>
      </c>
      <c r="B117" s="123" t="s">
        <v>12</v>
      </c>
      <c r="C117" s="123" t="s">
        <v>15</v>
      </c>
      <c r="D117" s="9" t="s">
        <v>116</v>
      </c>
      <c r="E117" s="124" t="s">
        <v>28</v>
      </c>
      <c r="F117" s="125" t="s">
        <v>29</v>
      </c>
      <c r="G117" s="17">
        <v>50</v>
      </c>
      <c r="H117" s="162">
        <v>50</v>
      </c>
    </row>
    <row r="118" spans="1:8">
      <c r="A118" s="28"/>
      <c r="B118" s="25"/>
      <c r="C118" s="25"/>
      <c r="D118" s="25"/>
      <c r="E118" s="63"/>
      <c r="F118" s="11" t="s">
        <v>18</v>
      </c>
      <c r="G118" s="17">
        <f>SUM(G87+G61+G8+G79+G71)</f>
        <v>3248.424</v>
      </c>
      <c r="H118" s="162">
        <f>SUM(H87+H61+H8+H79+H71)</f>
        <v>2916.1405199999999</v>
      </c>
    </row>
  </sheetData>
  <mergeCells count="10">
    <mergeCell ref="A3:H3"/>
    <mergeCell ref="F1:H1"/>
    <mergeCell ref="G2:H2"/>
    <mergeCell ref="E4:E5"/>
    <mergeCell ref="A4:A5"/>
    <mergeCell ref="B4:B5"/>
    <mergeCell ref="C4:C5"/>
    <mergeCell ref="D4:D5"/>
    <mergeCell ref="F4:F5"/>
    <mergeCell ref="G4:H4"/>
  </mergeCells>
  <phoneticPr fontId="0" type="noConversion"/>
  <pageMargins left="0.19685039370078741" right="0" top="0.19685039370078741" bottom="0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>
      <selection activeCell="H3" sqref="H3"/>
    </sheetView>
  </sheetViews>
  <sheetFormatPr defaultColWidth="8.140625" defaultRowHeight="12.75"/>
  <cols>
    <col min="1" max="1" width="11.5703125" customWidth="1"/>
    <col min="2" max="2" width="6" customWidth="1"/>
    <col min="3" max="3" width="56.42578125" customWidth="1"/>
    <col min="4" max="4" width="11.7109375" customWidth="1"/>
    <col min="5" max="5" width="10.5703125" customWidth="1"/>
  </cols>
  <sheetData>
    <row r="1" spans="1:11">
      <c r="A1" s="5"/>
      <c r="B1" s="5"/>
      <c r="C1" s="174" t="s">
        <v>139</v>
      </c>
      <c r="D1" s="175"/>
      <c r="E1" s="175"/>
    </row>
    <row r="2" spans="1:11" ht="160.5" customHeight="1">
      <c r="A2" s="5"/>
      <c r="B2" s="5"/>
      <c r="C2" s="146"/>
      <c r="D2" s="176" t="s">
        <v>142</v>
      </c>
      <c r="E2" s="177"/>
    </row>
    <row r="3" spans="1:11" s="1" customFormat="1" ht="45" customHeight="1">
      <c r="A3" s="197" t="s">
        <v>135</v>
      </c>
      <c r="B3" s="197"/>
      <c r="C3" s="197"/>
      <c r="D3" s="197"/>
      <c r="E3" s="179"/>
      <c r="F3" s="50"/>
      <c r="G3" s="50"/>
      <c r="H3" s="50"/>
      <c r="I3" s="50"/>
      <c r="J3" s="50"/>
      <c r="K3" s="50"/>
    </row>
    <row r="4" spans="1:11" ht="12.75" customHeight="1">
      <c r="A4" s="192" t="s">
        <v>87</v>
      </c>
      <c r="B4" s="194" t="s">
        <v>86</v>
      </c>
      <c r="C4" s="192" t="s">
        <v>22</v>
      </c>
      <c r="D4" s="196" t="s">
        <v>82</v>
      </c>
      <c r="E4" s="196"/>
    </row>
    <row r="5" spans="1:11" ht="73.5" customHeight="1">
      <c r="A5" s="193"/>
      <c r="B5" s="195"/>
      <c r="C5" s="193"/>
      <c r="D5" s="150" t="s">
        <v>133</v>
      </c>
      <c r="E5" s="150" t="s">
        <v>134</v>
      </c>
    </row>
    <row r="6" spans="1:11">
      <c r="A6" s="7">
        <v>4</v>
      </c>
      <c r="B6" s="6" t="s">
        <v>38</v>
      </c>
      <c r="C6" s="7">
        <v>6</v>
      </c>
      <c r="D6" s="24">
        <v>7</v>
      </c>
      <c r="E6" s="24">
        <v>8</v>
      </c>
    </row>
    <row r="7" spans="1:11" ht="65.25" customHeight="1">
      <c r="A7" s="9"/>
      <c r="B7" s="32"/>
      <c r="C7" s="102" t="s">
        <v>100</v>
      </c>
      <c r="D7" s="13">
        <f>SUM(D8+D36+D70)</f>
        <v>3247.424</v>
      </c>
      <c r="E7" s="156">
        <f>SUM(E8+E36+E70)</f>
        <v>2916.1405199999999</v>
      </c>
    </row>
    <row r="8" spans="1:11" ht="24">
      <c r="A8" s="32" t="s">
        <v>76</v>
      </c>
      <c r="B8" s="32"/>
      <c r="C8" s="18" t="s">
        <v>39</v>
      </c>
      <c r="D8" s="68">
        <f>SUM(D9+D16+D32+D25)</f>
        <v>165.75</v>
      </c>
      <c r="E8" s="155">
        <f t="shared" ref="E8" si="0">SUM(E9+E16+E32+E25)</f>
        <v>162.64655999999999</v>
      </c>
    </row>
    <row r="9" spans="1:11" ht="24">
      <c r="A9" s="117" t="s">
        <v>104</v>
      </c>
      <c r="B9" s="52"/>
      <c r="C9" s="114" t="s">
        <v>103</v>
      </c>
      <c r="D9" s="13">
        <f>SUM(D10+D13)</f>
        <v>18</v>
      </c>
      <c r="E9" s="156">
        <f t="shared" ref="E9" si="1">SUM(E10+E13)</f>
        <v>14.896559999999999</v>
      </c>
    </row>
    <row r="10" spans="1:11" ht="24">
      <c r="A10" s="118">
        <v>4110140020</v>
      </c>
      <c r="B10" s="52"/>
      <c r="C10" s="115" t="s">
        <v>89</v>
      </c>
      <c r="D10" s="13">
        <f t="shared" ref="D10:E11" si="2">SUM(D11)</f>
        <v>12</v>
      </c>
      <c r="E10" s="156">
        <f t="shared" si="2"/>
        <v>11.896559999999999</v>
      </c>
    </row>
    <row r="11" spans="1:11" ht="24">
      <c r="A11" s="118">
        <v>4110140020</v>
      </c>
      <c r="B11" s="116" t="s">
        <v>69</v>
      </c>
      <c r="C11" s="92" t="s">
        <v>70</v>
      </c>
      <c r="D11" s="13">
        <f t="shared" si="2"/>
        <v>12</v>
      </c>
      <c r="E11" s="156">
        <f t="shared" si="2"/>
        <v>11.896559999999999</v>
      </c>
    </row>
    <row r="12" spans="1:11" ht="25.5">
      <c r="A12" s="118">
        <v>4110140020</v>
      </c>
      <c r="B12" s="116" t="s">
        <v>28</v>
      </c>
      <c r="C12" s="47" t="s">
        <v>29</v>
      </c>
      <c r="D12" s="13">
        <f>SUM(Вед!G21)</f>
        <v>12</v>
      </c>
      <c r="E12" s="156">
        <f>SUM(Вед!H21)</f>
        <v>11.896559999999999</v>
      </c>
    </row>
    <row r="13" spans="1:11" ht="63.75">
      <c r="A13" s="118">
        <v>4110140040</v>
      </c>
      <c r="B13" s="116"/>
      <c r="C13" s="47" t="s">
        <v>102</v>
      </c>
      <c r="D13" s="13">
        <f>SUM(D14)</f>
        <v>6</v>
      </c>
      <c r="E13" s="156">
        <f t="shared" ref="E13:E14" si="3">SUM(E14)</f>
        <v>3</v>
      </c>
    </row>
    <row r="14" spans="1:11" ht="24">
      <c r="A14" s="118">
        <v>4110140040</v>
      </c>
      <c r="B14" s="116" t="s">
        <v>69</v>
      </c>
      <c r="C14" s="92" t="s">
        <v>70</v>
      </c>
      <c r="D14" s="13">
        <f>SUM(D15)</f>
        <v>6</v>
      </c>
      <c r="E14" s="156">
        <f t="shared" si="3"/>
        <v>3</v>
      </c>
    </row>
    <row r="15" spans="1:11" ht="25.5">
      <c r="A15" s="118">
        <v>4110140040</v>
      </c>
      <c r="B15" s="116" t="s">
        <v>28</v>
      </c>
      <c r="C15" s="47" t="s">
        <v>29</v>
      </c>
      <c r="D15" s="13">
        <f>SUM(Вед!G24)</f>
        <v>6</v>
      </c>
      <c r="E15" s="156">
        <f>SUM(Вед!H24)</f>
        <v>3</v>
      </c>
    </row>
    <row r="16" spans="1:11" ht="36">
      <c r="A16" s="9" t="s">
        <v>106</v>
      </c>
      <c r="B16" s="60"/>
      <c r="C16" s="110" t="s">
        <v>105</v>
      </c>
      <c r="D16" s="14">
        <f>SUM(D17+D20)</f>
        <v>83.75</v>
      </c>
      <c r="E16" s="159">
        <f t="shared" ref="E16" si="4">SUM(E17+E20)</f>
        <v>83.75</v>
      </c>
    </row>
    <row r="17" spans="1:5" ht="60">
      <c r="A17" s="70" t="s">
        <v>84</v>
      </c>
      <c r="B17" s="59"/>
      <c r="C17" s="71" t="s">
        <v>52</v>
      </c>
      <c r="D17" s="14">
        <f>SUM(D19)</f>
        <v>0.15</v>
      </c>
      <c r="E17" s="159">
        <f>SUM(E19)</f>
        <v>0.15</v>
      </c>
    </row>
    <row r="18" spans="1:5" ht="24">
      <c r="A18" s="70" t="s">
        <v>84</v>
      </c>
      <c r="B18" s="53" t="s">
        <v>69</v>
      </c>
      <c r="C18" s="54" t="s">
        <v>70</v>
      </c>
      <c r="D18" s="17">
        <f>SUM(D19)</f>
        <v>0.15</v>
      </c>
      <c r="E18" s="162">
        <f>SUM(E19)</f>
        <v>0.15</v>
      </c>
    </row>
    <row r="19" spans="1:5">
      <c r="A19" s="70" t="s">
        <v>84</v>
      </c>
      <c r="B19" s="59">
        <v>240</v>
      </c>
      <c r="C19" s="71" t="s">
        <v>29</v>
      </c>
      <c r="D19" s="14">
        <f>SUM(Вед!G53)</f>
        <v>0.15</v>
      </c>
      <c r="E19" s="159">
        <f>SUM(Вед!H53)</f>
        <v>0.15</v>
      </c>
    </row>
    <row r="20" spans="1:5" ht="36">
      <c r="A20" s="9" t="s">
        <v>85</v>
      </c>
      <c r="B20" s="52"/>
      <c r="C20" s="10" t="s">
        <v>45</v>
      </c>
      <c r="D20" s="14">
        <f>SUM(D22+D24)</f>
        <v>83.6</v>
      </c>
      <c r="E20" s="159">
        <f>SUM(E22+E24)</f>
        <v>83.6</v>
      </c>
    </row>
    <row r="21" spans="1:5" ht="48">
      <c r="A21" s="9" t="s">
        <v>85</v>
      </c>
      <c r="B21" s="57">
        <v>100</v>
      </c>
      <c r="C21" s="46" t="s">
        <v>71</v>
      </c>
      <c r="D21" s="14">
        <f>SUM(D22)</f>
        <v>79.944959999999995</v>
      </c>
      <c r="E21" s="159">
        <f>SUM(E22)</f>
        <v>79.944959999999995</v>
      </c>
    </row>
    <row r="22" spans="1:5" ht="24">
      <c r="A22" s="9" t="s">
        <v>85</v>
      </c>
      <c r="B22" s="53" t="s">
        <v>26</v>
      </c>
      <c r="C22" s="71" t="s">
        <v>27</v>
      </c>
      <c r="D22" s="14">
        <f>SUM(Вед!G68)</f>
        <v>79.944959999999995</v>
      </c>
      <c r="E22" s="159">
        <f>SUM(Вед!H68)</f>
        <v>79.944959999999995</v>
      </c>
    </row>
    <row r="23" spans="1:5" ht="24">
      <c r="A23" s="9" t="s">
        <v>85</v>
      </c>
      <c r="B23" s="53" t="s">
        <v>69</v>
      </c>
      <c r="C23" s="54" t="s">
        <v>70</v>
      </c>
      <c r="D23" s="17">
        <f>SUM(D24)</f>
        <v>3.6550400000000001</v>
      </c>
      <c r="E23" s="162">
        <f>SUM(E24)</f>
        <v>3.6550400000000001</v>
      </c>
    </row>
    <row r="24" spans="1:5" ht="27.75" customHeight="1">
      <c r="A24" s="9" t="s">
        <v>85</v>
      </c>
      <c r="B24" s="53" t="s">
        <v>28</v>
      </c>
      <c r="C24" s="47" t="s">
        <v>29</v>
      </c>
      <c r="D24" s="14">
        <f>SUM(Вед!G70)</f>
        <v>3.6550400000000001</v>
      </c>
      <c r="E24" s="159">
        <f>SUM(Вед!H70)</f>
        <v>3.6550400000000001</v>
      </c>
    </row>
    <row r="25" spans="1:5" ht="27.75" customHeight="1">
      <c r="A25" s="70" t="s">
        <v>123</v>
      </c>
      <c r="B25" s="59"/>
      <c r="C25" s="106" t="s">
        <v>121</v>
      </c>
      <c r="D25" s="14">
        <f>SUM(D26+D29)</f>
        <v>44.9</v>
      </c>
      <c r="E25" s="159">
        <f t="shared" ref="E25" si="5">SUM(E26+E29)</f>
        <v>44.9</v>
      </c>
    </row>
    <row r="26" spans="1:5" ht="27.75" customHeight="1">
      <c r="A26" s="70" t="s">
        <v>124</v>
      </c>
      <c r="B26" s="59"/>
      <c r="C26" s="106" t="s">
        <v>122</v>
      </c>
      <c r="D26" s="14">
        <f>SUM(D28)</f>
        <v>14.9</v>
      </c>
      <c r="E26" s="159">
        <f>SUM(E28)</f>
        <v>14.9</v>
      </c>
    </row>
    <row r="27" spans="1:5" ht="27.75" customHeight="1">
      <c r="A27" s="70" t="s">
        <v>124</v>
      </c>
      <c r="B27" s="53" t="s">
        <v>69</v>
      </c>
      <c r="C27" s="108" t="s">
        <v>70</v>
      </c>
      <c r="D27" s="17">
        <f>SUM(D28)</f>
        <v>14.9</v>
      </c>
      <c r="E27" s="162">
        <f>SUM(E28)</f>
        <v>14.9</v>
      </c>
    </row>
    <row r="28" spans="1:5" ht="17.25" customHeight="1">
      <c r="A28" s="70" t="s">
        <v>124</v>
      </c>
      <c r="B28" s="59">
        <v>240</v>
      </c>
      <c r="C28" s="106" t="s">
        <v>29</v>
      </c>
      <c r="D28" s="14">
        <f>SUM(Вед!G57)</f>
        <v>14.9</v>
      </c>
      <c r="E28" s="159">
        <f>SUM(Вед!H57)</f>
        <v>14.9</v>
      </c>
    </row>
    <row r="29" spans="1:5" ht="25.5" customHeight="1">
      <c r="A29" s="9" t="s">
        <v>129</v>
      </c>
      <c r="B29" s="52"/>
      <c r="C29" s="26" t="s">
        <v>128</v>
      </c>
      <c r="D29" s="17">
        <f>SUM(D31)</f>
        <v>30</v>
      </c>
      <c r="E29" s="162">
        <f>SUM(E31)</f>
        <v>30</v>
      </c>
    </row>
    <row r="30" spans="1:5" ht="26.25" customHeight="1">
      <c r="A30" s="9" t="s">
        <v>129</v>
      </c>
      <c r="B30" s="53" t="s">
        <v>69</v>
      </c>
      <c r="C30" s="108" t="s">
        <v>70</v>
      </c>
      <c r="D30" s="17">
        <f>SUM(D31)</f>
        <v>30</v>
      </c>
      <c r="E30" s="162">
        <f>SUM(E31)</f>
        <v>30</v>
      </c>
    </row>
    <row r="31" spans="1:5" ht="24.75" customHeight="1">
      <c r="A31" s="9" t="s">
        <v>129</v>
      </c>
      <c r="B31" s="59">
        <v>240</v>
      </c>
      <c r="C31" s="54" t="s">
        <v>70</v>
      </c>
      <c r="D31" s="17">
        <f>SUM(Вед!G60)</f>
        <v>30</v>
      </c>
      <c r="E31" s="162">
        <f>SUM(Вед!H60)</f>
        <v>30</v>
      </c>
    </row>
    <row r="32" spans="1:5" ht="42" customHeight="1">
      <c r="A32" s="22" t="s">
        <v>118</v>
      </c>
      <c r="B32" s="56"/>
      <c r="C32" s="143" t="s">
        <v>117</v>
      </c>
      <c r="D32" s="17">
        <f>SUM(D33)</f>
        <v>19.100000000000001</v>
      </c>
      <c r="E32" s="162">
        <f t="shared" ref="E32" si="6">SUM(E33)</f>
        <v>19.100000000000001</v>
      </c>
    </row>
    <row r="33" spans="1:5" ht="27.75" customHeight="1">
      <c r="A33" s="9" t="s">
        <v>96</v>
      </c>
      <c r="B33" s="52"/>
      <c r="C33" s="26" t="s">
        <v>61</v>
      </c>
      <c r="D33" s="17">
        <f>SUM(D35)</f>
        <v>19.100000000000001</v>
      </c>
      <c r="E33" s="162">
        <f>SUM(E35)</f>
        <v>19.100000000000001</v>
      </c>
    </row>
    <row r="34" spans="1:5" ht="18.75" customHeight="1">
      <c r="A34" s="9" t="s">
        <v>96</v>
      </c>
      <c r="B34" s="52" t="s">
        <v>67</v>
      </c>
      <c r="C34" s="46" t="s">
        <v>68</v>
      </c>
      <c r="D34" s="17">
        <f>SUM(D35)</f>
        <v>19.100000000000001</v>
      </c>
      <c r="E34" s="162">
        <f>SUM(E35)</f>
        <v>19.100000000000001</v>
      </c>
    </row>
    <row r="35" spans="1:5" ht="20.25" customHeight="1">
      <c r="A35" s="9" t="s">
        <v>96</v>
      </c>
      <c r="B35" s="62">
        <v>540</v>
      </c>
      <c r="C35" s="26" t="s">
        <v>17</v>
      </c>
      <c r="D35" s="17">
        <f>SUM(Вед!G28+Вед!G42)</f>
        <v>19.100000000000001</v>
      </c>
      <c r="E35" s="162">
        <f>SUM(Вед!H28+Вед!H42)</f>
        <v>19.100000000000001</v>
      </c>
    </row>
    <row r="36" spans="1:5" ht="25.5">
      <c r="A36" s="32" t="s">
        <v>78</v>
      </c>
      <c r="B36" s="32"/>
      <c r="C36" s="35" t="s">
        <v>47</v>
      </c>
      <c r="D36" s="69">
        <f>SUM(D37+D52+D62+D66)</f>
        <v>2113.4740000000002</v>
      </c>
      <c r="E36" s="172">
        <f t="shared" ref="E36" si="7">SUM(E37+E52+E62+E66)</f>
        <v>1864.89229</v>
      </c>
    </row>
    <row r="37" spans="1:5" ht="38.25">
      <c r="A37" s="22" t="s">
        <v>111</v>
      </c>
      <c r="B37" s="61"/>
      <c r="C37" s="112" t="s">
        <v>112</v>
      </c>
      <c r="D37" s="67">
        <f>SUM(D38+D43+D46+D49)</f>
        <v>825.24</v>
      </c>
      <c r="E37" s="166">
        <f t="shared" ref="E37" si="8">SUM(E38+E43+E46+E49)</f>
        <v>752.68682999999999</v>
      </c>
    </row>
    <row r="38" spans="1:5" ht="27.75" customHeight="1">
      <c r="A38" s="9" t="s">
        <v>94</v>
      </c>
      <c r="B38" s="15"/>
      <c r="C38" s="16" t="s">
        <v>50</v>
      </c>
      <c r="D38" s="17">
        <f>SUM(D40+D42)</f>
        <v>428.59999999999997</v>
      </c>
      <c r="E38" s="162">
        <f>SUM(E40+E42)</f>
        <v>387.12018</v>
      </c>
    </row>
    <row r="39" spans="1:5" ht="27.75" customHeight="1">
      <c r="A39" s="9" t="s">
        <v>94</v>
      </c>
      <c r="B39" s="53" t="s">
        <v>69</v>
      </c>
      <c r="C39" s="54" t="s">
        <v>70</v>
      </c>
      <c r="D39" s="17">
        <f>SUM(D40)</f>
        <v>404.9</v>
      </c>
      <c r="E39" s="162">
        <f>SUM(E40)</f>
        <v>364.35617999999999</v>
      </c>
    </row>
    <row r="40" spans="1:5" ht="27.75" customHeight="1">
      <c r="A40" s="9" t="s">
        <v>94</v>
      </c>
      <c r="B40" s="45" t="s">
        <v>28</v>
      </c>
      <c r="C40" s="47" t="s">
        <v>29</v>
      </c>
      <c r="D40" s="17">
        <f>SUM(Вед!G94)</f>
        <v>404.9</v>
      </c>
      <c r="E40" s="162">
        <f>SUM(Вед!H94)</f>
        <v>364.35617999999999</v>
      </c>
    </row>
    <row r="41" spans="1:5" ht="18.75" customHeight="1">
      <c r="A41" s="9" t="s">
        <v>94</v>
      </c>
      <c r="B41" s="58">
        <v>800</v>
      </c>
      <c r="C41" s="54" t="s">
        <v>72</v>
      </c>
      <c r="D41" s="44">
        <f>SUM(D42)</f>
        <v>23.7</v>
      </c>
      <c r="E41" s="160">
        <f>SUM(E42)</f>
        <v>22.763999999999999</v>
      </c>
    </row>
    <row r="42" spans="1:5" ht="21.75" customHeight="1">
      <c r="A42" s="9" t="s">
        <v>94</v>
      </c>
      <c r="B42" s="15" t="s">
        <v>54</v>
      </c>
      <c r="C42" s="46" t="s">
        <v>55</v>
      </c>
      <c r="D42" s="17">
        <f>SUM(Вед!G96)</f>
        <v>23.7</v>
      </c>
      <c r="E42" s="162">
        <f>SUM(Вед!H96)</f>
        <v>22.763999999999999</v>
      </c>
    </row>
    <row r="43" spans="1:5" ht="27.75" customHeight="1">
      <c r="A43" s="9" t="s">
        <v>95</v>
      </c>
      <c r="B43" s="15"/>
      <c r="C43" s="10" t="s">
        <v>43</v>
      </c>
      <c r="D43" s="17">
        <f>D45</f>
        <v>199.64</v>
      </c>
      <c r="E43" s="162">
        <f>E45</f>
        <v>169.30921000000001</v>
      </c>
    </row>
    <row r="44" spans="1:5" ht="27.75" customHeight="1">
      <c r="A44" s="9" t="s">
        <v>95</v>
      </c>
      <c r="B44" s="53" t="s">
        <v>69</v>
      </c>
      <c r="C44" s="54" t="s">
        <v>70</v>
      </c>
      <c r="D44" s="17">
        <f>SUM(D45)</f>
        <v>199.64</v>
      </c>
      <c r="E44" s="162">
        <f>SUM(E45)</f>
        <v>169.30921000000001</v>
      </c>
    </row>
    <row r="45" spans="1:5" ht="27.75" customHeight="1">
      <c r="A45" s="9" t="s">
        <v>95</v>
      </c>
      <c r="B45" s="52" t="s">
        <v>28</v>
      </c>
      <c r="C45" s="47" t="s">
        <v>29</v>
      </c>
      <c r="D45" s="17">
        <f>SUM(Вед!G104)</f>
        <v>199.64</v>
      </c>
      <c r="E45" s="162">
        <f>SUM(Вед!H104)</f>
        <v>169.30921000000001</v>
      </c>
    </row>
    <row r="46" spans="1:5" ht="27.75" customHeight="1">
      <c r="A46" s="9" t="s">
        <v>120</v>
      </c>
      <c r="B46" s="131"/>
      <c r="C46" s="104" t="s">
        <v>119</v>
      </c>
      <c r="D46" s="17">
        <f>D48</f>
        <v>182</v>
      </c>
      <c r="E46" s="162">
        <f>E48</f>
        <v>182</v>
      </c>
    </row>
    <row r="47" spans="1:5" ht="27.75" customHeight="1">
      <c r="A47" s="9" t="s">
        <v>120</v>
      </c>
      <c r="B47" s="53" t="s">
        <v>69</v>
      </c>
      <c r="C47" s="108" t="s">
        <v>70</v>
      </c>
      <c r="D47" s="17">
        <f>SUM(D48)</f>
        <v>182</v>
      </c>
      <c r="E47" s="162">
        <f>SUM(E48)</f>
        <v>182</v>
      </c>
    </row>
    <row r="48" spans="1:5" ht="27.75" customHeight="1">
      <c r="A48" s="9" t="s">
        <v>120</v>
      </c>
      <c r="B48" s="52" t="s">
        <v>28</v>
      </c>
      <c r="C48" s="104" t="s">
        <v>29</v>
      </c>
      <c r="D48" s="121">
        <f>SUM(Вед!G107)</f>
        <v>182</v>
      </c>
      <c r="E48" s="168">
        <f>SUM(Вед!H107)</f>
        <v>182</v>
      </c>
    </row>
    <row r="49" spans="1:5" ht="17.25" customHeight="1">
      <c r="A49" s="49">
        <v>4120140040</v>
      </c>
      <c r="B49" s="63"/>
      <c r="C49" s="26" t="s">
        <v>99</v>
      </c>
      <c r="D49" s="127">
        <f t="shared" ref="D49:E50" si="9">SUM(D50)</f>
        <v>15</v>
      </c>
      <c r="E49" s="167">
        <f t="shared" si="9"/>
        <v>14.257440000000001</v>
      </c>
    </row>
    <row r="50" spans="1:5" ht="27.75" customHeight="1">
      <c r="A50" s="49">
        <v>4120140040</v>
      </c>
      <c r="B50" s="53" t="s">
        <v>69</v>
      </c>
      <c r="C50" s="128" t="s">
        <v>70</v>
      </c>
      <c r="D50" s="127">
        <f t="shared" si="9"/>
        <v>15</v>
      </c>
      <c r="E50" s="167">
        <f t="shared" si="9"/>
        <v>14.257440000000001</v>
      </c>
    </row>
    <row r="51" spans="1:5" ht="27.75" customHeight="1">
      <c r="A51" s="49">
        <v>4120140040</v>
      </c>
      <c r="B51" s="15" t="s">
        <v>28</v>
      </c>
      <c r="C51" s="104" t="s">
        <v>29</v>
      </c>
      <c r="D51" s="127">
        <f>SUM(Вед!G99)</f>
        <v>15</v>
      </c>
      <c r="E51" s="167">
        <f>SUM(Вед!H99)</f>
        <v>14.257440000000001</v>
      </c>
    </row>
    <row r="52" spans="1:5" ht="27.75" customHeight="1">
      <c r="A52" s="9" t="s">
        <v>113</v>
      </c>
      <c r="B52" s="131"/>
      <c r="C52" s="112" t="s">
        <v>114</v>
      </c>
      <c r="D52" s="121">
        <f>SUM(D53+D56+D59)</f>
        <v>120.9</v>
      </c>
      <c r="E52" s="168">
        <f t="shared" ref="E52" si="10">SUM(E53+E56+E59)</f>
        <v>120.07850000000001</v>
      </c>
    </row>
    <row r="53" spans="1:5" ht="27" customHeight="1">
      <c r="A53" s="118">
        <v>4120340020</v>
      </c>
      <c r="B53" s="118"/>
      <c r="C53" s="26" t="s">
        <v>98</v>
      </c>
      <c r="D53" s="17">
        <f t="shared" ref="D53:E54" si="11">SUM(D54)</f>
        <v>30</v>
      </c>
      <c r="E53" s="162">
        <f t="shared" si="11"/>
        <v>29.233000000000001</v>
      </c>
    </row>
    <row r="54" spans="1:5" ht="31.5" customHeight="1">
      <c r="A54" s="118">
        <v>4120340020</v>
      </c>
      <c r="B54" s="91" t="s">
        <v>69</v>
      </c>
      <c r="C54" s="54" t="s">
        <v>70</v>
      </c>
      <c r="D54" s="17">
        <f t="shared" si="11"/>
        <v>30</v>
      </c>
      <c r="E54" s="162">
        <f t="shared" si="11"/>
        <v>29.233000000000001</v>
      </c>
    </row>
    <row r="55" spans="1:5" ht="30" customHeight="1">
      <c r="A55" s="118">
        <v>4120340020</v>
      </c>
      <c r="B55" s="90" t="s">
        <v>28</v>
      </c>
      <c r="C55" s="47" t="s">
        <v>29</v>
      </c>
      <c r="D55" s="17">
        <f>SUM(Вед!G111)</f>
        <v>30</v>
      </c>
      <c r="E55" s="162">
        <f>SUM(Вед!H111)</f>
        <v>29.233000000000001</v>
      </c>
    </row>
    <row r="56" spans="1:5" ht="27.75" customHeight="1">
      <c r="A56" s="9" t="s">
        <v>97</v>
      </c>
      <c r="B56" s="119"/>
      <c r="C56" s="120" t="s">
        <v>65</v>
      </c>
      <c r="D56" s="121">
        <f>SUM(D58)</f>
        <v>40.9</v>
      </c>
      <c r="E56" s="168">
        <f>SUM(E58)</f>
        <v>40.845500000000001</v>
      </c>
    </row>
    <row r="57" spans="1:5" ht="27.75" customHeight="1">
      <c r="A57" s="9" t="s">
        <v>97</v>
      </c>
      <c r="B57" s="53" t="s">
        <v>69</v>
      </c>
      <c r="C57" s="54" t="s">
        <v>70</v>
      </c>
      <c r="D57" s="17">
        <f>SUM(D58)</f>
        <v>40.9</v>
      </c>
      <c r="E57" s="162">
        <f>SUM(E58)</f>
        <v>40.845500000000001</v>
      </c>
    </row>
    <row r="58" spans="1:5" ht="27.75" customHeight="1">
      <c r="A58" s="9" t="s">
        <v>97</v>
      </c>
      <c r="B58" s="52" t="s">
        <v>28</v>
      </c>
      <c r="C58" s="47" t="s">
        <v>29</v>
      </c>
      <c r="D58" s="17">
        <f>SUM(Вед!G114)</f>
        <v>40.9</v>
      </c>
      <c r="E58" s="162">
        <f>SUM(Вед!H114)</f>
        <v>40.845500000000001</v>
      </c>
    </row>
    <row r="59" spans="1:5" ht="27.75" customHeight="1">
      <c r="A59" s="9" t="s">
        <v>116</v>
      </c>
      <c r="B59" s="52"/>
      <c r="C59" s="104" t="s">
        <v>115</v>
      </c>
      <c r="D59" s="17">
        <f t="shared" ref="D59:E60" si="12">SUM(D60)</f>
        <v>50</v>
      </c>
      <c r="E59" s="162">
        <f t="shared" si="12"/>
        <v>50</v>
      </c>
    </row>
    <row r="60" spans="1:5" ht="27.75" customHeight="1">
      <c r="A60" s="9" t="s">
        <v>116</v>
      </c>
      <c r="B60" s="53" t="s">
        <v>69</v>
      </c>
      <c r="C60" s="108" t="s">
        <v>70</v>
      </c>
      <c r="D60" s="17">
        <f t="shared" si="12"/>
        <v>50</v>
      </c>
      <c r="E60" s="162">
        <f t="shared" si="12"/>
        <v>50</v>
      </c>
    </row>
    <row r="61" spans="1:5" ht="27.75" customHeight="1">
      <c r="A61" s="9" t="s">
        <v>116</v>
      </c>
      <c r="B61" s="124" t="s">
        <v>28</v>
      </c>
      <c r="C61" s="125" t="s">
        <v>29</v>
      </c>
      <c r="D61" s="17">
        <f>SUM(Вед!G117)</f>
        <v>50</v>
      </c>
      <c r="E61" s="162">
        <f>SUM(Вед!H117)</f>
        <v>50</v>
      </c>
    </row>
    <row r="62" spans="1:5" ht="37.5" customHeight="1">
      <c r="A62" s="22" t="s">
        <v>108</v>
      </c>
      <c r="B62" s="101"/>
      <c r="C62" s="109" t="s">
        <v>107</v>
      </c>
      <c r="D62" s="48">
        <f>SUM(D63)</f>
        <v>66</v>
      </c>
      <c r="E62" s="165">
        <f t="shared" ref="E62" si="13">SUM(E63)</f>
        <v>64.810199999999995</v>
      </c>
    </row>
    <row r="63" spans="1:5" ht="27.75" customHeight="1">
      <c r="A63" s="49">
        <v>4120440020</v>
      </c>
      <c r="B63" s="53"/>
      <c r="C63" s="26" t="s">
        <v>63</v>
      </c>
      <c r="D63" s="48">
        <f>SUM(D65)</f>
        <v>66</v>
      </c>
      <c r="E63" s="165">
        <f>SUM(E65)</f>
        <v>64.810199999999995</v>
      </c>
    </row>
    <row r="64" spans="1:5" ht="27.75" customHeight="1">
      <c r="A64" s="49">
        <v>4120440020</v>
      </c>
      <c r="B64" s="53" t="s">
        <v>69</v>
      </c>
      <c r="C64" s="54" t="s">
        <v>70</v>
      </c>
      <c r="D64" s="17">
        <f>SUM(D65)</f>
        <v>66</v>
      </c>
      <c r="E64" s="162">
        <f>SUM(E65)</f>
        <v>64.810199999999995</v>
      </c>
    </row>
    <row r="65" spans="1:5" ht="27.75" customHeight="1">
      <c r="A65" s="49">
        <v>4120440020</v>
      </c>
      <c r="B65" s="53" t="s">
        <v>28</v>
      </c>
      <c r="C65" s="47" t="s">
        <v>29</v>
      </c>
      <c r="D65" s="14">
        <f>SUM(Вед!G78)</f>
        <v>66</v>
      </c>
      <c r="E65" s="159">
        <f>SUM(Вед!H78)</f>
        <v>64.810199999999995</v>
      </c>
    </row>
    <row r="66" spans="1:5" ht="27.75" customHeight="1">
      <c r="A66" s="22" t="s">
        <v>110</v>
      </c>
      <c r="B66" s="129"/>
      <c r="C66" s="112" t="s">
        <v>109</v>
      </c>
      <c r="D66" s="23">
        <f>SUM(D67)</f>
        <v>1101.3340000000001</v>
      </c>
      <c r="E66" s="158">
        <f t="shared" ref="E66" si="14">SUM(E67)</f>
        <v>927.31676000000004</v>
      </c>
    </row>
    <row r="67" spans="1:5" ht="27.75" customHeight="1">
      <c r="A67" s="9" t="s">
        <v>93</v>
      </c>
      <c r="B67" s="53"/>
      <c r="C67" s="47" t="s">
        <v>59</v>
      </c>
      <c r="D67" s="14">
        <f>SUM(D69)</f>
        <v>1101.3340000000001</v>
      </c>
      <c r="E67" s="159">
        <f>SUM(E69)</f>
        <v>927.31676000000004</v>
      </c>
    </row>
    <row r="68" spans="1:5" ht="27.75" customHeight="1">
      <c r="A68" s="9" t="s">
        <v>93</v>
      </c>
      <c r="B68" s="53" t="s">
        <v>69</v>
      </c>
      <c r="C68" s="54" t="s">
        <v>70</v>
      </c>
      <c r="D68" s="17">
        <f>SUM(D69)</f>
        <v>1101.3340000000001</v>
      </c>
      <c r="E68" s="162">
        <f>SUM(E69)</f>
        <v>927.31676000000004</v>
      </c>
    </row>
    <row r="69" spans="1:5" ht="27.75" customHeight="1">
      <c r="A69" s="9" t="s">
        <v>93</v>
      </c>
      <c r="B69" s="53" t="s">
        <v>28</v>
      </c>
      <c r="C69" s="47" t="s">
        <v>29</v>
      </c>
      <c r="D69" s="14">
        <f>SUM(Вед!G86)</f>
        <v>1101.3340000000001</v>
      </c>
      <c r="E69" s="159">
        <f>SUM(Вед!H86)</f>
        <v>927.31676000000004</v>
      </c>
    </row>
    <row r="70" spans="1:5" ht="19.5" customHeight="1">
      <c r="A70" s="32" t="s">
        <v>74</v>
      </c>
      <c r="B70" s="32"/>
      <c r="C70" s="97" t="s">
        <v>40</v>
      </c>
      <c r="D70" s="68">
        <f>SUM(D72+D75)</f>
        <v>968.2</v>
      </c>
      <c r="E70" s="155">
        <f>SUM(E72+E75)</f>
        <v>888.60167000000001</v>
      </c>
    </row>
    <row r="71" spans="1:5" ht="41.25" customHeight="1">
      <c r="A71" s="9" t="s">
        <v>75</v>
      </c>
      <c r="B71" s="53"/>
      <c r="C71" s="104" t="s">
        <v>101</v>
      </c>
      <c r="D71" s="13">
        <f>SUM(D72+D75)</f>
        <v>968.2</v>
      </c>
      <c r="E71" s="156">
        <f t="shared" ref="E71" si="15">SUM(E72+E75)</f>
        <v>888.60167000000001</v>
      </c>
    </row>
    <row r="72" spans="1:5" ht="27.75" customHeight="1">
      <c r="A72" s="22" t="s">
        <v>90</v>
      </c>
      <c r="B72" s="56"/>
      <c r="C72" s="21" t="s">
        <v>44</v>
      </c>
      <c r="D72" s="23">
        <f>D74</f>
        <v>440</v>
      </c>
      <c r="E72" s="158">
        <f>E74</f>
        <v>433.70334000000003</v>
      </c>
    </row>
    <row r="73" spans="1:5" ht="35.25" customHeight="1">
      <c r="A73" s="22" t="s">
        <v>90</v>
      </c>
      <c r="B73" s="57">
        <v>100</v>
      </c>
      <c r="C73" s="46" t="s">
        <v>71</v>
      </c>
      <c r="D73" s="14">
        <f>SUM(D74)</f>
        <v>440</v>
      </c>
      <c r="E73" s="159">
        <f>SUM(E74)</f>
        <v>433.70334000000003</v>
      </c>
    </row>
    <row r="74" spans="1:5" ht="27.75" customHeight="1">
      <c r="A74" s="22" t="s">
        <v>90</v>
      </c>
      <c r="B74" s="53" t="s">
        <v>26</v>
      </c>
      <c r="C74" s="71" t="s">
        <v>27</v>
      </c>
      <c r="D74" s="44">
        <f>SUM(Вед!G15)</f>
        <v>440</v>
      </c>
      <c r="E74" s="160">
        <f>SUM(Вед!H15)</f>
        <v>433.70334000000003</v>
      </c>
    </row>
    <row r="75" spans="1:5" ht="27.75" customHeight="1">
      <c r="A75" s="22" t="s">
        <v>91</v>
      </c>
      <c r="B75" s="56"/>
      <c r="C75" s="21" t="s">
        <v>41</v>
      </c>
      <c r="D75" s="23">
        <f>SUM(D76+D78)</f>
        <v>528.20000000000005</v>
      </c>
      <c r="E75" s="158">
        <f t="shared" ref="E75" si="16">SUM(E76+E78)</f>
        <v>454.89832999999999</v>
      </c>
    </row>
    <row r="76" spans="1:5" ht="57.75" customHeight="1">
      <c r="A76" s="22" t="s">
        <v>91</v>
      </c>
      <c r="B76" s="57">
        <v>100</v>
      </c>
      <c r="C76" s="46" t="s">
        <v>71</v>
      </c>
      <c r="D76" s="14">
        <f>SUM(D77)</f>
        <v>244.8</v>
      </c>
      <c r="E76" s="159">
        <f>SUM(E77)</f>
        <v>240.71459999999999</v>
      </c>
    </row>
    <row r="77" spans="1:5" ht="27.75" customHeight="1">
      <c r="A77" s="22" t="s">
        <v>91</v>
      </c>
      <c r="B77" s="53" t="s">
        <v>26</v>
      </c>
      <c r="C77" s="71" t="s">
        <v>27</v>
      </c>
      <c r="D77" s="44">
        <f>SUM(Вед!G33)</f>
        <v>244.8</v>
      </c>
      <c r="E77" s="160">
        <f>SUM(Вед!H33)</f>
        <v>240.71459999999999</v>
      </c>
    </row>
    <row r="78" spans="1:5" ht="27.75" customHeight="1">
      <c r="A78" s="22" t="s">
        <v>91</v>
      </c>
      <c r="B78" s="53" t="s">
        <v>69</v>
      </c>
      <c r="C78" s="54" t="s">
        <v>70</v>
      </c>
      <c r="D78" s="17">
        <f>SUM(D79)</f>
        <v>283.39999999999998</v>
      </c>
      <c r="E78" s="162">
        <f>SUM(E79)</f>
        <v>214.18373</v>
      </c>
    </row>
    <row r="79" spans="1:5" ht="24.75" customHeight="1">
      <c r="A79" s="22" t="s">
        <v>91</v>
      </c>
      <c r="B79" s="53" t="s">
        <v>28</v>
      </c>
      <c r="C79" s="47" t="s">
        <v>29</v>
      </c>
      <c r="D79" s="44">
        <f>SUM(Вед!G35)</f>
        <v>283.39999999999998</v>
      </c>
      <c r="E79" s="160">
        <f>SUM(Вед!H35)</f>
        <v>214.18373</v>
      </c>
    </row>
    <row r="80" spans="1:5" ht="36">
      <c r="A80" s="32" t="s">
        <v>77</v>
      </c>
      <c r="B80" s="32"/>
      <c r="C80" s="98" t="s">
        <v>66</v>
      </c>
      <c r="D80" s="99">
        <f>SUM(D81)</f>
        <v>1</v>
      </c>
      <c r="E80" s="173">
        <f>SUM(E81)</f>
        <v>0</v>
      </c>
    </row>
    <row r="81" spans="1:5">
      <c r="A81" s="66" t="s">
        <v>92</v>
      </c>
      <c r="B81" s="53"/>
      <c r="C81" s="71" t="s">
        <v>21</v>
      </c>
      <c r="D81" s="44">
        <f>SUM(D83)</f>
        <v>1</v>
      </c>
      <c r="E81" s="160">
        <f>SUM(E83)</f>
        <v>0</v>
      </c>
    </row>
    <row r="82" spans="1:5" ht="19.5" customHeight="1">
      <c r="A82" s="66" t="s">
        <v>92</v>
      </c>
      <c r="B82" s="58">
        <v>800</v>
      </c>
      <c r="C82" s="54" t="s">
        <v>72</v>
      </c>
      <c r="D82" s="44">
        <f>SUM(D83)</f>
        <v>1</v>
      </c>
      <c r="E82" s="160">
        <f>SUM(E83)</f>
        <v>0</v>
      </c>
    </row>
    <row r="83" spans="1:5" ht="20.25" customHeight="1">
      <c r="A83" s="66" t="s">
        <v>92</v>
      </c>
      <c r="B83" s="59">
        <v>870</v>
      </c>
      <c r="C83" s="71" t="s">
        <v>25</v>
      </c>
      <c r="D83" s="14">
        <f>SUM(Вед!G47)</f>
        <v>1</v>
      </c>
      <c r="E83" s="159">
        <f>SUM(Вед!H47)</f>
        <v>0</v>
      </c>
    </row>
    <row r="84" spans="1:5">
      <c r="A84" s="25"/>
      <c r="B84" s="25"/>
      <c r="C84" s="11" t="s">
        <v>18</v>
      </c>
      <c r="D84" s="69">
        <f>SUM(D7+D80)</f>
        <v>3248.424</v>
      </c>
      <c r="E84" s="172">
        <f>SUM(E7+E80)</f>
        <v>2916.1405199999999</v>
      </c>
    </row>
    <row r="87" spans="1:5" ht="39.75" customHeight="1"/>
    <row r="88" spans="1:5" ht="51.75" customHeight="1"/>
  </sheetData>
  <mergeCells count="7">
    <mergeCell ref="A3:E3"/>
    <mergeCell ref="D2:E2"/>
    <mergeCell ref="C1:E1"/>
    <mergeCell ref="A4:A5"/>
    <mergeCell ref="B4:B5"/>
    <mergeCell ref="C4:C5"/>
    <mergeCell ref="D4:E4"/>
  </mergeCells>
  <phoneticPr fontId="0" type="noConversion"/>
  <pageMargins left="0.19685039370078741" right="0" top="0.19685039370078741" bottom="0" header="0.2755905511811023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РП</vt:lpstr>
      <vt:lpstr>РПЦСРВР</vt:lpstr>
      <vt:lpstr>Вед</vt:lpstr>
      <vt:lpstr>МП</vt:lpstr>
      <vt:lpstr>Вед!Заголовки_для_печати</vt:lpstr>
      <vt:lpstr>МП!Заголовки_для_печати</vt:lpstr>
      <vt:lpstr>РПЦСРВР!Заголовки_для_печати</vt:lpstr>
      <vt:lpstr>Вед!Область_печати</vt:lpstr>
      <vt:lpstr>РП!Область_печати</vt:lpstr>
    </vt:vector>
  </TitlesOfParts>
  <Company>Фин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Admin</cp:lastModifiedBy>
  <cp:lastPrinted>2022-04-26T05:42:08Z</cp:lastPrinted>
  <dcterms:created xsi:type="dcterms:W3CDTF">2002-11-18T08:10:53Z</dcterms:created>
  <dcterms:modified xsi:type="dcterms:W3CDTF">2022-04-26T05:42:10Z</dcterms:modified>
</cp:coreProperties>
</file>