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6 месяцев" sheetId="1" r:id="rId1"/>
  </sheets>
  <definedNames>
    <definedName name="_xlnm.Print_Titles" localSheetId="0">'6 месяцев'!$11:$11</definedName>
    <definedName name="_xlnm.Print_Area" localSheetId="0">'6 месяцев'!$A$1:$K$44</definedName>
  </definedNames>
  <calcPr fullCalcOnLoad="1"/>
</workbook>
</file>

<file path=xl/sharedStrings.xml><?xml version="1.0" encoding="utf-8"?>
<sst xmlns="http://schemas.openxmlformats.org/spreadsheetml/2006/main" count="86" uniqueCount="83">
  <si>
    <t xml:space="preserve">Субвенции бюджетам субъектов Российской Федерации и муниципальных образований </t>
  </si>
  <si>
    <t>Наименование показателей</t>
  </si>
  <si>
    <t>НАЛОГИ НА СОВОКУПНЫЙ ДОХОД</t>
  </si>
  <si>
    <t>Единый сельскохозяйственный налог</t>
  </si>
  <si>
    <t>НАЛОГИ НА ИМУЩЕСТВО</t>
  </si>
  <si>
    <t>План 1 полугодия 2006 года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</si>
  <si>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</si>
  <si>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</si>
  <si>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</si>
  <si>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ВСЕГО ДОХОДОВ</t>
  </si>
  <si>
    <t>ДОХОДЫ ОТ ОКАЗАНИЯ ПЛАТНЫХ УСЛУГ И КОМПЕНСАЦИИ ЗАТРАТ ГОСУДАРСТВА</t>
  </si>
  <si>
    <t>Процент исполне-ния к уточнен-ному плану года</t>
  </si>
  <si>
    <t>1 квартал</t>
  </si>
  <si>
    <t>2 квартал</t>
  </si>
  <si>
    <t>Прочие доходы от оказания платных услуг и компенсации затрат государства</t>
  </si>
  <si>
    <t>ДОХОДЫ</t>
  </si>
  <si>
    <t>НАЛОГИ НА ПРИБЫЛЬ, ДОХОДЫ</t>
  </si>
  <si>
    <t>Финансирование за 2006 год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</si>
  <si>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</si>
  <si>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</si>
  <si>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</si>
  <si>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</si>
  <si>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</si>
  <si>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</si>
  <si>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</si>
  <si>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</si>
  <si>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000 1 13 00000 00 0000 000</t>
  </si>
  <si>
    <t>000 2 00 00000 00 0000 000</t>
  </si>
  <si>
    <t>000 2 02 00000 00 0000 000</t>
  </si>
  <si>
    <t xml:space="preserve">Показатели </t>
  </si>
  <si>
    <t>Код доходов</t>
  </si>
  <si>
    <t>182 1 01 02030 01 0000 110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</si>
  <si>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</si>
  <si>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</si>
  <si>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Приложение 3</t>
  </si>
  <si>
    <t>по кодам видов доходов, подвидов доходов, классификации операций сектора государственного управления</t>
  </si>
  <si>
    <t>182 1 05 03010 01 0000 110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</si>
  <si>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</si>
  <si>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</si>
  <si>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</si>
  <si>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</si>
  <si>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</si>
  <si>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Иные межбюджетные трансферты</t>
  </si>
  <si>
    <t xml:space="preserve">Дотации бюджетам субъектов Российской Федерации и муниципальных образований </t>
  </si>
  <si>
    <t>Григорьевского сельского поселения</t>
  </si>
  <si>
    <t>960 1 08 04020 01 1000 110</t>
  </si>
  <si>
    <t>960 1 11 05035 10 0000 120</t>
  </si>
  <si>
    <t>960 1 13 01995 10 0000 130</t>
  </si>
  <si>
    <t xml:space="preserve">к постановлению администрации </t>
  </si>
  <si>
    <t>Земельный налог  с организаций, обладающих земельным участком, расположенным в границах сельских поселений</t>
  </si>
  <si>
    <t>182 1 06 06033 10 0000 110</t>
  </si>
  <si>
    <t>Земельный налог  с физических лиц, обладающих земельным участком, расположенным в границах сельских поселений</t>
  </si>
  <si>
    <t>182 1 06 06043 10 0000 110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</si>
  <si>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</si>
  <si>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</si>
  <si>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ШТРАФЫ, САНКЦИИ, ВОЗМЕЩЕНИЕ УЩЕРБА</t>
  </si>
  <si>
    <t>000 1 16 00000 00 0000 000</t>
  </si>
  <si>
    <t>ПРОЧИЕ НЕНАОГОВЫЕ ДОХОДЫ</t>
  </si>
  <si>
    <t>000 1 17 00000 00 0000 000</t>
  </si>
  <si>
    <t>Невыясненные поступления в бюджета сельских поселений</t>
  </si>
  <si>
    <t>960 1 17 01050 10 0000 180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</si>
  <si>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</si>
  <si>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</si>
  <si>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</si>
  <si>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182 1 16 90050 10 6000 140</t>
  </si>
  <si>
    <t>Дотации бюджетам сельских поселений на выравнивание уровней бюджетной обеспеченности</t>
  </si>
  <si>
    <t>Прочие доходы от компенсации затрат бюджетов сельских поселений</t>
  </si>
  <si>
    <t>960 1 13 02995 10 0000 130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</si>
  <si>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</si>
  <si>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000 2 02 15000 00 0000 150</t>
  </si>
  <si>
    <t>000 2 02 15001 10 0000 150</t>
  </si>
  <si>
    <t>000 2 02 35000 00 0000 150</t>
  </si>
  <si>
    <t>960 2 02 35118 10 0000 150</t>
  </si>
  <si>
    <t>000 2 02 49000 00 0000 150</t>
  </si>
  <si>
    <t>000 2 02 40014 10 0000 150</t>
  </si>
  <si>
    <t>960 2 02 49999 10 0000 150</t>
  </si>
  <si>
    <t>Бюджет                     2020 года</t>
  </si>
  <si>
    <t>Уточненный бюджет                   2020 года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</si>
  <si>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</si>
  <si>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951 1 16 02020 02 0000 140</t>
  </si>
  <si>
    <t>от 16.07.2020 г. № 21</t>
  </si>
  <si>
    <t>доходов бюджета Григорьевского сельского поселения за 6 месяцев 2020 года</t>
  </si>
  <si>
    <t>Кассовое исполнение              за 6 месяцев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</si>
</sst>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  <numFmt numFmtId="188" formatCode="0000"/>
    <numFmt numFmtId="189" formatCode="#,##0.0"/>
  </numFmts>
  <fonts count="50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" fontId="9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86" fontId="9" fillId="0" borderId="10" xfId="0" applyNumberFormat="1" applyFont="1" applyFill="1" applyBorder="1" applyAlignment="1">
      <alignment wrapText="1"/>
    </xf>
    <xf numFmtId="186" fontId="8" fillId="0" borderId="10" xfId="0" applyNumberFormat="1" applyFont="1" applyFill="1" applyBorder="1" applyAlignment="1">
      <alignment wrapText="1"/>
    </xf>
    <xf numFmtId="18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4" fontId="11" fillId="0" borderId="0" xfId="0" applyNumberFormat="1" applyFont="1" applyFill="1" applyBorder="1" applyAlignment="1">
      <alignment vertical="top" wrapText="1"/>
    </xf>
    <xf numFmtId="186" fontId="0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186" fontId="14" fillId="0" borderId="0" xfId="0" applyNumberFormat="1" applyFont="1" applyFill="1" applyAlignment="1">
      <alignment horizontal="center"/>
    </xf>
    <xf numFmtId="1" fontId="1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wrapText="1"/>
    </xf>
    <xf numFmtId="186" fontId="9" fillId="33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186" fontId="8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9" fillId="0" borderId="10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 horizontal="center"/>
    </xf>
    <xf numFmtId="0" fontId="9" fillId="33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7"/>
  <sheetViews>
    <sheetView tabSelected="1" view="pageBreakPreview" zoomScale="85" zoomScaleNormal="90" zoomScaleSheetLayoutView="85" zoomScalePageLayoutView="0" workbookViewId="0" topLeftCell="A1">
      <selection activeCell="J43" sqref="J43"/>
    </sheetView>
  </sheetViews>
  <sheetFormatPr defaultColWidth="9.140625" defaultRowHeight="12.75"/>
  <cols>
    <col min="1" max="1" width="10.421875" style="3" customWidth="1"/>
    <col min="2" max="2" width="47.140625" style="3" customWidth="1"/>
    <col min="3" max="3" width="27.57421875" style="28" customWidth="1"/>
    <col min="4" max="4" width="16.8515625" style="1" customWidth="1"/>
    <col min="5" max="5" width="17.7109375" style="1" hidden="1" customWidth="1"/>
    <col min="6" max="6" width="17.8515625" style="1" hidden="1" customWidth="1"/>
    <col min="7" max="7" width="0.13671875" style="1" hidden="1" customWidth="1"/>
    <col min="8" max="8" width="16.7109375" style="1" customWidth="1"/>
    <col min="9" max="9" width="19.7109375" style="1" hidden="1" customWidth="1"/>
    <col min="10" max="10" width="17.57421875" style="1" customWidth="1"/>
    <col min="11" max="11" width="10.8515625" style="12" customWidth="1"/>
    <col min="12" max="12" width="17.7109375" style="17" hidden="1" customWidth="1"/>
    <col min="13" max="16384" width="9.140625" style="1" customWidth="1"/>
  </cols>
  <sheetData>
    <row r="1" spans="1:12" s="2" customFormat="1" ht="25.5" customHeight="1">
      <c r="A1" s="22"/>
      <c r="B1" s="41"/>
      <c r="C1" s="41"/>
      <c r="D1" s="40" t="s">
        <v>34</v>
      </c>
      <c r="E1" s="40"/>
      <c r="F1" s="40"/>
      <c r="G1" s="40"/>
      <c r="H1" s="40"/>
      <c r="I1" s="40"/>
      <c r="J1" s="40"/>
      <c r="K1" s="40"/>
      <c r="L1" s="16"/>
    </row>
    <row r="2" spans="1:12" s="2" customFormat="1" ht="21.75" customHeight="1">
      <c r="A2" s="22"/>
      <c r="B2" s="23"/>
      <c r="C2" s="27"/>
      <c r="D2" s="40" t="s">
        <v>48</v>
      </c>
      <c r="E2" s="40"/>
      <c r="F2" s="40"/>
      <c r="G2" s="40"/>
      <c r="H2" s="40"/>
      <c r="I2" s="40"/>
      <c r="J2" s="40"/>
      <c r="K2" s="40"/>
      <c r="L2" s="16"/>
    </row>
    <row r="3" spans="1:12" s="2" customFormat="1" ht="23.25" customHeight="1">
      <c r="A3" s="22"/>
      <c r="B3" s="23"/>
      <c r="C3" s="27"/>
      <c r="D3" s="40" t="s">
        <v>44</v>
      </c>
      <c r="E3" s="40"/>
      <c r="F3" s="40"/>
      <c r="G3" s="40"/>
      <c r="H3" s="40"/>
      <c r="I3" s="40"/>
      <c r="J3" s="40"/>
      <c r="K3" s="40"/>
      <c r="L3" s="16"/>
    </row>
    <row r="4" spans="1:12" s="2" customFormat="1" ht="23.25" customHeight="1">
      <c r="A4" s="22"/>
      <c r="B4" s="23"/>
      <c r="C4" s="27"/>
      <c r="D4" s="47" t="s">
        <v>80</v>
      </c>
      <c r="E4" s="47"/>
      <c r="F4" s="47"/>
      <c r="G4" s="47"/>
      <c r="H4" s="47"/>
      <c r="I4" s="47"/>
      <c r="J4" s="47"/>
      <c r="K4" s="40"/>
      <c r="L4" s="16"/>
    </row>
    <row r="5" spans="1:12" s="2" customFormat="1" ht="25.5" customHeight="1">
      <c r="A5" s="22"/>
      <c r="B5" s="23"/>
      <c r="C5" s="27"/>
      <c r="D5" s="24"/>
      <c r="E5" s="24"/>
      <c r="F5" s="24"/>
      <c r="G5" s="24"/>
      <c r="H5" s="24"/>
      <c r="I5" s="24"/>
      <c r="J5" s="21"/>
      <c r="K5" s="25"/>
      <c r="L5" s="16"/>
    </row>
    <row r="6" spans="1:45" s="2" customFormat="1" ht="19.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</row>
    <row r="7" spans="1:45" s="2" customFormat="1" ht="19.5" customHeight="1">
      <c r="A7" s="42" t="s">
        <v>81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</row>
    <row r="8" spans="1:45" s="2" customFormat="1" ht="19.5" customHeight="1">
      <c r="A8" s="42" t="s">
        <v>35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</row>
    <row r="9" spans="1:11" ht="22.5" customHeight="1">
      <c r="A9" s="54"/>
      <c r="B9" s="54"/>
      <c r="C9" s="54"/>
      <c r="H9" s="13"/>
      <c r="I9" s="13"/>
      <c r="J9" s="13"/>
      <c r="K9" s="39"/>
    </row>
    <row r="10" spans="1:11" ht="117" customHeight="1">
      <c r="A10" s="53" t="s">
        <v>1</v>
      </c>
      <c r="B10" s="53"/>
      <c r="C10" s="9" t="s">
        <v>30</v>
      </c>
      <c r="D10" s="7" t="s">
        <v>76</v>
      </c>
      <c r="E10" s="8" t="s">
        <v>12</v>
      </c>
      <c r="F10" s="8" t="s">
        <v>13</v>
      </c>
      <c r="G10" s="7" t="s">
        <v>5</v>
      </c>
      <c r="H10" s="7" t="s">
        <v>77</v>
      </c>
      <c r="I10" s="7" t="s">
        <v>17</v>
      </c>
      <c r="J10" s="9" t="s">
        <v>82</v>
      </c>
      <c r="K10" s="14" t="s">
        <v>11</v>
      </c>
    </row>
    <row r="11" spans="1:11" ht="16.5" customHeight="1">
      <c r="A11" s="52">
        <v>1</v>
      </c>
      <c r="B11" s="52"/>
      <c r="C11" s="29">
        <v>2</v>
      </c>
      <c r="D11" s="8">
        <v>3</v>
      </c>
      <c r="E11" s="8">
        <v>4</v>
      </c>
      <c r="F11" s="8">
        <v>5</v>
      </c>
      <c r="G11" s="8">
        <v>4</v>
      </c>
      <c r="H11" s="8">
        <v>4</v>
      </c>
      <c r="I11" s="8"/>
      <c r="J11" s="8">
        <v>5</v>
      </c>
      <c r="K11" s="8">
        <v>6</v>
      </c>
    </row>
    <row r="12" spans="1:12" s="5" customFormat="1" ht="18" customHeight="1">
      <c r="A12" s="48" t="s">
        <v>15</v>
      </c>
      <c r="B12" s="48"/>
      <c r="C12" s="26" t="s">
        <v>20</v>
      </c>
      <c r="D12" s="6">
        <f aca="true" t="shared" si="0" ref="D12:J12">D13+D17+D19+D23+D25+D27+D33+D30</f>
        <v>3340000</v>
      </c>
      <c r="E12" s="6">
        <f t="shared" si="0"/>
        <v>0</v>
      </c>
      <c r="F12" s="6">
        <f t="shared" si="0"/>
        <v>0</v>
      </c>
      <c r="G12" s="6">
        <f t="shared" si="0"/>
        <v>0</v>
      </c>
      <c r="H12" s="6">
        <f t="shared" si="0"/>
        <v>3340000</v>
      </c>
      <c r="I12" s="6">
        <f t="shared" si="0"/>
        <v>0</v>
      </c>
      <c r="J12" s="6">
        <f t="shared" si="0"/>
        <v>861927.26</v>
      </c>
      <c r="K12" s="10">
        <f>J12/H12%</f>
        <v>25.806205389221557</v>
      </c>
      <c r="L12" s="19">
        <f>J12-H12</f>
        <v>-2478072.74</v>
      </c>
    </row>
    <row r="13" spans="1:12" s="5" customFormat="1" ht="16.5" customHeight="1">
      <c r="A13" s="43" t="s">
        <v>16</v>
      </c>
      <c r="B13" s="43"/>
      <c r="C13" s="26" t="s">
        <v>21</v>
      </c>
      <c r="D13" s="4">
        <f>D16+D14+D15</f>
        <v>193000</v>
      </c>
      <c r="E13" s="4">
        <f aca="true" t="shared" si="1" ref="E13:J13">E16+E14+E15</f>
        <v>0</v>
      </c>
      <c r="F13" s="4">
        <f t="shared" si="1"/>
        <v>0</v>
      </c>
      <c r="G13" s="4">
        <f t="shared" si="1"/>
        <v>0</v>
      </c>
      <c r="H13" s="4">
        <f t="shared" si="1"/>
        <v>193000</v>
      </c>
      <c r="I13" s="4">
        <f t="shared" si="1"/>
        <v>0</v>
      </c>
      <c r="J13" s="4">
        <f t="shared" si="1"/>
        <v>113253.12000000001</v>
      </c>
      <c r="K13" s="11">
        <f>J13/H13%</f>
        <v>58.680373056994824</v>
      </c>
      <c r="L13" s="19">
        <f>J13-H13</f>
        <v>-79746.87999999999</v>
      </c>
    </row>
    <row r="14" spans="1:12" s="5" customFormat="1" ht="105" customHeight="1">
      <c r="A14" s="43" t="s">
        <v>38</v>
      </c>
      <c r="B14" s="43"/>
      <c r="C14" s="32" t="s">
        <v>37</v>
      </c>
      <c r="D14" s="4">
        <v>192000</v>
      </c>
      <c r="E14" s="4"/>
      <c r="F14" s="4"/>
      <c r="G14" s="4"/>
      <c r="H14" s="4">
        <v>192000</v>
      </c>
      <c r="I14" s="4"/>
      <c r="J14" s="4">
        <f>112364.32+20.78-24.15</f>
        <v>112360.95000000001</v>
      </c>
      <c r="K14" s="11">
        <f>J14/H14%</f>
        <v>58.521328125000004</v>
      </c>
      <c r="L14" s="19">
        <f>J14-H14</f>
        <v>-79639.04999999999</v>
      </c>
    </row>
    <row r="15" spans="1:12" s="5" customFormat="1" ht="134.25" customHeight="1">
      <c r="A15" s="43" t="s">
        <v>39</v>
      </c>
      <c r="B15" s="43"/>
      <c r="C15" s="32" t="s">
        <v>40</v>
      </c>
      <c r="D15" s="4">
        <v>0</v>
      </c>
      <c r="E15" s="4"/>
      <c r="F15" s="4"/>
      <c r="G15" s="4"/>
      <c r="H15" s="4">
        <v>0</v>
      </c>
      <c r="I15" s="4"/>
      <c r="J15" s="4">
        <v>0</v>
      </c>
      <c r="K15" s="11">
        <v>0</v>
      </c>
      <c r="L15" s="19">
        <f>J15-H15</f>
        <v>0</v>
      </c>
    </row>
    <row r="16" spans="1:12" s="5" customFormat="1" ht="66.75" customHeight="1">
      <c r="A16" s="43" t="s">
        <v>41</v>
      </c>
      <c r="B16" s="43"/>
      <c r="C16" s="32" t="s">
        <v>31</v>
      </c>
      <c r="D16" s="4">
        <v>1000</v>
      </c>
      <c r="E16" s="4"/>
      <c r="F16" s="4"/>
      <c r="G16" s="4"/>
      <c r="H16" s="4">
        <v>1000</v>
      </c>
      <c r="I16" s="4"/>
      <c r="J16" s="4">
        <f>898.38+3.79-10</f>
        <v>892.17</v>
      </c>
      <c r="K16" s="11">
        <v>0</v>
      </c>
      <c r="L16" s="19">
        <f>J16-H16</f>
        <v>-107.83000000000004</v>
      </c>
    </row>
    <row r="17" spans="1:12" s="5" customFormat="1" ht="16.5" customHeight="1">
      <c r="A17" s="43" t="s">
        <v>2</v>
      </c>
      <c r="B17" s="43"/>
      <c r="C17" s="30" t="s">
        <v>22</v>
      </c>
      <c r="D17" s="4">
        <f>D18</f>
        <v>32000</v>
      </c>
      <c r="E17" s="4">
        <f aca="true" t="shared" si="2" ref="E17:J17">E18</f>
        <v>0</v>
      </c>
      <c r="F17" s="4">
        <f t="shared" si="2"/>
        <v>0</v>
      </c>
      <c r="G17" s="4">
        <f t="shared" si="2"/>
        <v>0</v>
      </c>
      <c r="H17" s="4">
        <f t="shared" si="2"/>
        <v>32000</v>
      </c>
      <c r="I17" s="4">
        <f t="shared" si="2"/>
        <v>0</v>
      </c>
      <c r="J17" s="4">
        <f t="shared" si="2"/>
        <v>7133.7</v>
      </c>
      <c r="K17" s="11">
        <f>J17/H17%</f>
        <v>22.2928125</v>
      </c>
      <c r="L17" s="19">
        <f aca="true" t="shared" si="3" ref="L17:L26">J17-H17</f>
        <v>-24866.3</v>
      </c>
    </row>
    <row r="18" spans="1:12" s="5" customFormat="1" ht="18" customHeight="1">
      <c r="A18" s="43" t="s">
        <v>3</v>
      </c>
      <c r="B18" s="43"/>
      <c r="C18" s="32" t="s">
        <v>36</v>
      </c>
      <c r="D18" s="4">
        <v>32000</v>
      </c>
      <c r="E18" s="4"/>
      <c r="F18" s="4"/>
      <c r="G18" s="4"/>
      <c r="H18" s="4">
        <v>32000</v>
      </c>
      <c r="I18" s="4"/>
      <c r="J18" s="4">
        <v>7133.7</v>
      </c>
      <c r="K18" s="11">
        <f>J18/H18%</f>
        <v>22.2928125</v>
      </c>
      <c r="L18" s="19">
        <f t="shared" si="3"/>
        <v>-24866.3</v>
      </c>
    </row>
    <row r="19" spans="1:12" s="5" customFormat="1" ht="16.5" customHeight="1">
      <c r="A19" s="43" t="s">
        <v>4</v>
      </c>
      <c r="B19" s="43"/>
      <c r="C19" s="30" t="s">
        <v>23</v>
      </c>
      <c r="D19" s="4">
        <f>D20+D21+D22</f>
        <v>3049000</v>
      </c>
      <c r="E19" s="4">
        <f aca="true" t="shared" si="4" ref="E19:J19">E20+E21+E22</f>
        <v>0</v>
      </c>
      <c r="F19" s="4">
        <f t="shared" si="4"/>
        <v>0</v>
      </c>
      <c r="G19" s="4">
        <f t="shared" si="4"/>
        <v>0</v>
      </c>
      <c r="H19" s="4">
        <f t="shared" si="4"/>
        <v>3049000</v>
      </c>
      <c r="I19" s="4">
        <f t="shared" si="4"/>
        <v>0</v>
      </c>
      <c r="J19" s="4">
        <f t="shared" si="4"/>
        <v>735579.22</v>
      </c>
      <c r="K19" s="11">
        <f>J19/H19%</f>
        <v>24.1252613971794</v>
      </c>
      <c r="L19" s="19">
        <f t="shared" si="3"/>
        <v>-2313420.7800000003</v>
      </c>
    </row>
    <row r="20" spans="1:12" s="5" customFormat="1" ht="53.25" customHeight="1">
      <c r="A20" s="43" t="s">
        <v>32</v>
      </c>
      <c r="B20" s="43"/>
      <c r="C20" s="32" t="s">
        <v>33</v>
      </c>
      <c r="D20" s="4">
        <v>440000</v>
      </c>
      <c r="E20" s="4"/>
      <c r="F20" s="4"/>
      <c r="G20" s="4"/>
      <c r="H20" s="4">
        <v>440000</v>
      </c>
      <c r="I20" s="4"/>
      <c r="J20" s="4">
        <f>99798.2+996.53+1275</f>
        <v>102069.73</v>
      </c>
      <c r="K20" s="11">
        <f aca="true" t="shared" si="5" ref="K20:K29">J20/H20%</f>
        <v>23.197665909090908</v>
      </c>
      <c r="L20" s="19">
        <f t="shared" si="3"/>
        <v>-337930.27</v>
      </c>
    </row>
    <row r="21" spans="1:12" s="5" customFormat="1" ht="54" customHeight="1">
      <c r="A21" s="45" t="s">
        <v>49</v>
      </c>
      <c r="B21" s="46"/>
      <c r="C21" s="32" t="s">
        <v>50</v>
      </c>
      <c r="D21" s="4">
        <v>2000000</v>
      </c>
      <c r="E21" s="4"/>
      <c r="F21" s="4"/>
      <c r="G21" s="4"/>
      <c r="H21" s="4">
        <v>2000000</v>
      </c>
      <c r="I21" s="4"/>
      <c r="J21" s="4">
        <f>590225.99+155.25</f>
        <v>590381.24</v>
      </c>
      <c r="K21" s="11">
        <f t="shared" si="5"/>
        <v>29.519061999999998</v>
      </c>
      <c r="L21" s="19">
        <f t="shared" si="3"/>
        <v>-1409618.76</v>
      </c>
    </row>
    <row r="22" spans="1:12" s="5" customFormat="1" ht="52.5" customHeight="1">
      <c r="A22" s="45" t="s">
        <v>51</v>
      </c>
      <c r="B22" s="46"/>
      <c r="C22" s="32" t="s">
        <v>52</v>
      </c>
      <c r="D22" s="4">
        <v>609000</v>
      </c>
      <c r="E22" s="4"/>
      <c r="F22" s="4"/>
      <c r="G22" s="4"/>
      <c r="H22" s="4">
        <v>609000</v>
      </c>
      <c r="I22" s="4"/>
      <c r="J22" s="4">
        <f>41757.45+1370.8</f>
        <v>43128.25</v>
      </c>
      <c r="K22" s="11">
        <f t="shared" si="5"/>
        <v>7.081814449917898</v>
      </c>
      <c r="L22" s="19">
        <f t="shared" si="3"/>
        <v>-565871.75</v>
      </c>
    </row>
    <row r="23" spans="1:12" s="5" customFormat="1" ht="16.5" customHeight="1">
      <c r="A23" s="43" t="s">
        <v>18</v>
      </c>
      <c r="B23" s="43"/>
      <c r="C23" s="30" t="s">
        <v>24</v>
      </c>
      <c r="D23" s="4">
        <f>D24</f>
        <v>5000</v>
      </c>
      <c r="E23" s="4">
        <f aca="true" t="shared" si="6" ref="E23:J23">E24</f>
        <v>0</v>
      </c>
      <c r="F23" s="4">
        <f t="shared" si="6"/>
        <v>0</v>
      </c>
      <c r="G23" s="4">
        <f t="shared" si="6"/>
        <v>0</v>
      </c>
      <c r="H23" s="4">
        <f t="shared" si="6"/>
        <v>5000</v>
      </c>
      <c r="I23" s="4">
        <f t="shared" si="6"/>
        <v>0</v>
      </c>
      <c r="J23" s="4">
        <f t="shared" si="6"/>
        <v>600</v>
      </c>
      <c r="K23" s="11">
        <f t="shared" si="5"/>
        <v>12</v>
      </c>
      <c r="L23" s="19">
        <f t="shared" si="3"/>
        <v>-4400</v>
      </c>
    </row>
    <row r="24" spans="1:12" s="5" customFormat="1" ht="87" customHeight="1">
      <c r="A24" s="43" t="s">
        <v>19</v>
      </c>
      <c r="B24" s="43"/>
      <c r="C24" s="32" t="s">
        <v>45</v>
      </c>
      <c r="D24" s="4">
        <v>5000</v>
      </c>
      <c r="E24" s="4"/>
      <c r="F24" s="4"/>
      <c r="G24" s="4"/>
      <c r="H24" s="4">
        <v>5000</v>
      </c>
      <c r="I24" s="4"/>
      <c r="J24" s="4">
        <v>600</v>
      </c>
      <c r="K24" s="11">
        <f t="shared" si="5"/>
        <v>12</v>
      </c>
      <c r="L24" s="19">
        <f t="shared" si="3"/>
        <v>-4400</v>
      </c>
    </row>
    <row r="25" spans="1:12" s="5" customFormat="1" ht="51" customHeight="1">
      <c r="A25" s="43" t="s">
        <v>6</v>
      </c>
      <c r="B25" s="43"/>
      <c r="C25" s="30" t="s">
        <v>25</v>
      </c>
      <c r="D25" s="4">
        <f>D26</f>
        <v>9000</v>
      </c>
      <c r="E25" s="4">
        <f aca="true" t="shared" si="7" ref="E25:J25">E26</f>
        <v>0</v>
      </c>
      <c r="F25" s="4">
        <f t="shared" si="7"/>
        <v>0</v>
      </c>
      <c r="G25" s="4">
        <f t="shared" si="7"/>
        <v>0</v>
      </c>
      <c r="H25" s="4">
        <f t="shared" si="7"/>
        <v>9000</v>
      </c>
      <c r="I25" s="4">
        <f t="shared" si="7"/>
        <v>0</v>
      </c>
      <c r="J25" s="4">
        <f t="shared" si="7"/>
        <v>4361.22</v>
      </c>
      <c r="K25" s="11">
        <f t="shared" si="5"/>
        <v>48.458000000000006</v>
      </c>
      <c r="L25" s="19">
        <f t="shared" si="3"/>
        <v>-4638.78</v>
      </c>
    </row>
    <row r="26" spans="1:12" s="5" customFormat="1" ht="103.5" customHeight="1">
      <c r="A26" s="44" t="s">
        <v>53</v>
      </c>
      <c r="B26" s="44"/>
      <c r="C26" s="30" t="s">
        <v>46</v>
      </c>
      <c r="D26" s="4">
        <v>9000</v>
      </c>
      <c r="E26" s="4"/>
      <c r="F26" s="4"/>
      <c r="G26" s="4"/>
      <c r="H26" s="4">
        <v>9000</v>
      </c>
      <c r="I26" s="4"/>
      <c r="J26" s="4">
        <v>4361.22</v>
      </c>
      <c r="K26" s="11">
        <f t="shared" si="5"/>
        <v>48.458000000000006</v>
      </c>
      <c r="L26" s="19">
        <f t="shared" si="3"/>
        <v>-4638.78</v>
      </c>
    </row>
    <row r="27" spans="1:12" s="5" customFormat="1" ht="34.5" customHeight="1">
      <c r="A27" s="43" t="s">
        <v>10</v>
      </c>
      <c r="B27" s="43"/>
      <c r="C27" s="30" t="s">
        <v>26</v>
      </c>
      <c r="D27" s="4">
        <f>D28+D29</f>
        <v>51000</v>
      </c>
      <c r="E27" s="4">
        <f>E28</f>
        <v>0</v>
      </c>
      <c r="F27" s="4">
        <f>F28</f>
        <v>0</v>
      </c>
      <c r="G27" s="4">
        <f>G28</f>
        <v>0</v>
      </c>
      <c r="H27" s="4">
        <f>H28+H29</f>
        <v>51000</v>
      </c>
      <c r="I27" s="4">
        <f>I28+I29</f>
        <v>0</v>
      </c>
      <c r="J27" s="4">
        <f>J28+J29</f>
        <v>0</v>
      </c>
      <c r="K27" s="11">
        <f t="shared" si="5"/>
        <v>0</v>
      </c>
      <c r="L27" s="19">
        <f aca="true" t="shared" si="8" ref="L27:L36">J27-H27</f>
        <v>-51000</v>
      </c>
    </row>
    <row r="28" spans="1:12" s="5" customFormat="1" ht="36.75" customHeight="1">
      <c r="A28" s="43" t="s">
        <v>54</v>
      </c>
      <c r="B28" s="43" t="s">
        <v>14</v>
      </c>
      <c r="C28" s="30" t="s">
        <v>47</v>
      </c>
      <c r="D28" s="4">
        <v>0</v>
      </c>
      <c r="E28" s="4"/>
      <c r="F28" s="4"/>
      <c r="G28" s="4"/>
      <c r="H28" s="4">
        <v>0</v>
      </c>
      <c r="I28" s="4"/>
      <c r="J28" s="4">
        <v>0</v>
      </c>
      <c r="K28" s="11">
        <v>0</v>
      </c>
      <c r="L28" s="19">
        <f t="shared" si="8"/>
        <v>0</v>
      </c>
    </row>
    <row r="29" spans="1:12" s="5" customFormat="1" ht="36.75" customHeight="1">
      <c r="A29" s="45" t="s">
        <v>66</v>
      </c>
      <c r="B29" s="46"/>
      <c r="C29" s="30" t="s">
        <v>67</v>
      </c>
      <c r="D29" s="4">
        <v>51000</v>
      </c>
      <c r="E29" s="4"/>
      <c r="F29" s="4"/>
      <c r="G29" s="4"/>
      <c r="H29" s="4">
        <v>51000</v>
      </c>
      <c r="I29" s="4"/>
      <c r="J29" s="4">
        <v>0</v>
      </c>
      <c r="K29" s="11">
        <f t="shared" si="5"/>
        <v>0</v>
      </c>
      <c r="L29" s="19">
        <f t="shared" si="8"/>
        <v>-51000</v>
      </c>
    </row>
    <row r="30" spans="1:12" s="5" customFormat="1" ht="18" customHeight="1">
      <c r="A30" s="45" t="s">
        <v>55</v>
      </c>
      <c r="B30" s="46"/>
      <c r="C30" s="30" t="s">
        <v>56</v>
      </c>
      <c r="D30" s="4">
        <f>D31+D32</f>
        <v>1000</v>
      </c>
      <c r="E30" s="4">
        <f aca="true" t="shared" si="9" ref="E30:J30">E31+E32</f>
        <v>0</v>
      </c>
      <c r="F30" s="4">
        <f t="shared" si="9"/>
        <v>0</v>
      </c>
      <c r="G30" s="4">
        <f t="shared" si="9"/>
        <v>0</v>
      </c>
      <c r="H30" s="4">
        <f t="shared" si="9"/>
        <v>1000</v>
      </c>
      <c r="I30" s="4">
        <f t="shared" si="9"/>
        <v>0</v>
      </c>
      <c r="J30" s="4">
        <f t="shared" si="9"/>
        <v>1000</v>
      </c>
      <c r="K30" s="11">
        <f>J30/H30%</f>
        <v>100</v>
      </c>
      <c r="L30" s="19">
        <f>J30-H30</f>
        <v>0</v>
      </c>
    </row>
    <row r="31" spans="1:12" s="5" customFormat="1" ht="69" customHeight="1">
      <c r="A31" s="43" t="s">
        <v>78</v>
      </c>
      <c r="B31" s="43" t="s">
        <v>14</v>
      </c>
      <c r="C31" s="30" t="s">
        <v>79</v>
      </c>
      <c r="D31" s="4">
        <v>1000</v>
      </c>
      <c r="E31" s="4"/>
      <c r="F31" s="4"/>
      <c r="G31" s="4"/>
      <c r="H31" s="4">
        <v>1000</v>
      </c>
      <c r="I31" s="4"/>
      <c r="J31" s="4">
        <v>1000</v>
      </c>
      <c r="K31" s="11">
        <f>J31/H31%</f>
        <v>100</v>
      </c>
      <c r="L31" s="19">
        <f>J31-H31</f>
        <v>0</v>
      </c>
    </row>
    <row r="32" spans="1:12" s="5" customFormat="1" ht="51" customHeight="1">
      <c r="A32" s="43" t="s">
        <v>63</v>
      </c>
      <c r="B32" s="43" t="s">
        <v>14</v>
      </c>
      <c r="C32" s="30" t="s">
        <v>64</v>
      </c>
      <c r="D32" s="4">
        <v>0</v>
      </c>
      <c r="E32" s="4"/>
      <c r="F32" s="4"/>
      <c r="G32" s="4"/>
      <c r="H32" s="4">
        <v>0</v>
      </c>
      <c r="I32" s="4"/>
      <c r="J32" s="4">
        <v>0</v>
      </c>
      <c r="K32" s="11">
        <v>0</v>
      </c>
      <c r="L32" s="19">
        <f>J32-H32</f>
        <v>0</v>
      </c>
    </row>
    <row r="33" spans="1:12" s="5" customFormat="1" ht="18" customHeight="1">
      <c r="A33" s="45" t="s">
        <v>57</v>
      </c>
      <c r="B33" s="46"/>
      <c r="C33" s="30" t="s">
        <v>58</v>
      </c>
      <c r="D33" s="4">
        <f>D34</f>
        <v>0</v>
      </c>
      <c r="E33" s="4">
        <f aca="true" t="shared" si="10" ref="E33:J33">E34</f>
        <v>0</v>
      </c>
      <c r="F33" s="4">
        <f t="shared" si="10"/>
        <v>0</v>
      </c>
      <c r="G33" s="4">
        <f t="shared" si="10"/>
        <v>0</v>
      </c>
      <c r="H33" s="4">
        <f t="shared" si="10"/>
        <v>0</v>
      </c>
      <c r="I33" s="4">
        <f t="shared" si="10"/>
        <v>0</v>
      </c>
      <c r="J33" s="4">
        <f t="shared" si="10"/>
        <v>0</v>
      </c>
      <c r="K33" s="11">
        <v>0</v>
      </c>
      <c r="L33" s="19">
        <f t="shared" si="8"/>
        <v>0</v>
      </c>
    </row>
    <row r="34" spans="1:12" s="5" customFormat="1" ht="37.5" customHeight="1">
      <c r="A34" s="43" t="s">
        <v>59</v>
      </c>
      <c r="B34" s="43" t="s">
        <v>14</v>
      </c>
      <c r="C34" s="30" t="s">
        <v>60</v>
      </c>
      <c r="D34" s="4">
        <v>0</v>
      </c>
      <c r="E34" s="4"/>
      <c r="F34" s="4"/>
      <c r="G34" s="4"/>
      <c r="H34" s="4">
        <v>0</v>
      </c>
      <c r="I34" s="4">
        <f>J34</f>
        <v>0</v>
      </c>
      <c r="J34" s="4">
        <v>0</v>
      </c>
      <c r="K34" s="11">
        <v>0</v>
      </c>
      <c r="L34" s="19">
        <f t="shared" si="8"/>
        <v>0</v>
      </c>
    </row>
    <row r="35" spans="1:12" s="15" customFormat="1" ht="18.75" customHeight="1">
      <c r="A35" s="48" t="s">
        <v>8</v>
      </c>
      <c r="B35" s="48"/>
      <c r="C35" s="31" t="s">
        <v>27</v>
      </c>
      <c r="D35" s="6">
        <f>D36</f>
        <v>4200152</v>
      </c>
      <c r="E35" s="6">
        <f aca="true" t="shared" si="11" ref="E35:J35">E36</f>
        <v>0</v>
      </c>
      <c r="F35" s="6">
        <f t="shared" si="11"/>
        <v>0</v>
      </c>
      <c r="G35" s="6">
        <f t="shared" si="11"/>
        <v>0</v>
      </c>
      <c r="H35" s="6">
        <f t="shared" si="11"/>
        <v>4200152</v>
      </c>
      <c r="I35" s="6">
        <f t="shared" si="11"/>
        <v>0</v>
      </c>
      <c r="J35" s="6">
        <f t="shared" si="11"/>
        <v>2269053.65</v>
      </c>
      <c r="K35" s="10">
        <f aca="true" t="shared" si="12" ref="K35:K42">J35/H35%</f>
        <v>54.02313178189742</v>
      </c>
      <c r="L35" s="33">
        <f t="shared" si="8"/>
        <v>-1931098.35</v>
      </c>
    </row>
    <row r="36" spans="1:12" s="5" customFormat="1" ht="34.5" customHeight="1">
      <c r="A36" s="43" t="s">
        <v>7</v>
      </c>
      <c r="B36" s="43"/>
      <c r="C36" s="30" t="s">
        <v>28</v>
      </c>
      <c r="D36" s="4">
        <f>D39+D41+D37</f>
        <v>4200152</v>
      </c>
      <c r="E36" s="4">
        <f aca="true" t="shared" si="13" ref="E36:J36">E39+E41+E37</f>
        <v>0</v>
      </c>
      <c r="F36" s="4">
        <f t="shared" si="13"/>
        <v>0</v>
      </c>
      <c r="G36" s="4">
        <f t="shared" si="13"/>
        <v>0</v>
      </c>
      <c r="H36" s="4">
        <f t="shared" si="13"/>
        <v>4200152</v>
      </c>
      <c r="I36" s="4">
        <f t="shared" si="13"/>
        <v>0</v>
      </c>
      <c r="J36" s="4">
        <f t="shared" si="13"/>
        <v>2269053.65</v>
      </c>
      <c r="K36" s="11">
        <f t="shared" si="12"/>
        <v>54.02313178189742</v>
      </c>
      <c r="L36" s="19">
        <f t="shared" si="8"/>
        <v>-1931098.35</v>
      </c>
    </row>
    <row r="37" spans="1:12" s="5" customFormat="1" ht="34.5" customHeight="1">
      <c r="A37" s="43" t="s">
        <v>43</v>
      </c>
      <c r="B37" s="43"/>
      <c r="C37" s="30" t="s">
        <v>69</v>
      </c>
      <c r="D37" s="4">
        <f>D38</f>
        <v>1667650</v>
      </c>
      <c r="E37" s="4">
        <f aca="true" t="shared" si="14" ref="E37:J37">E38</f>
        <v>0</v>
      </c>
      <c r="F37" s="4">
        <f t="shared" si="14"/>
        <v>0</v>
      </c>
      <c r="G37" s="4">
        <f t="shared" si="14"/>
        <v>0</v>
      </c>
      <c r="H37" s="4">
        <f t="shared" si="14"/>
        <v>1667650</v>
      </c>
      <c r="I37" s="4">
        <f t="shared" si="14"/>
        <v>0</v>
      </c>
      <c r="J37" s="4">
        <f t="shared" si="14"/>
        <v>833825</v>
      </c>
      <c r="K37" s="11">
        <f t="shared" si="12"/>
        <v>50</v>
      </c>
      <c r="L37" s="19"/>
    </row>
    <row r="38" spans="1:12" s="5" customFormat="1" ht="34.5" customHeight="1">
      <c r="A38" s="43" t="s">
        <v>65</v>
      </c>
      <c r="B38" s="43"/>
      <c r="C38" s="30" t="s">
        <v>70</v>
      </c>
      <c r="D38" s="4">
        <v>1667650</v>
      </c>
      <c r="E38" s="4"/>
      <c r="F38" s="4"/>
      <c r="G38" s="4"/>
      <c r="H38" s="4">
        <v>1667650</v>
      </c>
      <c r="I38" s="4"/>
      <c r="J38" s="4">
        <v>833825</v>
      </c>
      <c r="K38" s="11">
        <f t="shared" si="12"/>
        <v>50</v>
      </c>
      <c r="L38" s="19"/>
    </row>
    <row r="39" spans="1:12" s="5" customFormat="1" ht="35.25" customHeight="1">
      <c r="A39" s="43" t="s">
        <v>0</v>
      </c>
      <c r="B39" s="43"/>
      <c r="C39" s="30" t="s">
        <v>71</v>
      </c>
      <c r="D39" s="4">
        <f>D40</f>
        <v>315994</v>
      </c>
      <c r="E39" s="4">
        <f aca="true" t="shared" si="15" ref="E39:J39">E40</f>
        <v>0</v>
      </c>
      <c r="F39" s="4">
        <f t="shared" si="15"/>
        <v>0</v>
      </c>
      <c r="G39" s="4">
        <f t="shared" si="15"/>
        <v>0</v>
      </c>
      <c r="H39" s="4">
        <f t="shared" si="15"/>
        <v>315994</v>
      </c>
      <c r="I39" s="4">
        <f t="shared" si="15"/>
        <v>0</v>
      </c>
      <c r="J39" s="4">
        <f t="shared" si="15"/>
        <v>135228.65</v>
      </c>
      <c r="K39" s="11">
        <f t="shared" si="12"/>
        <v>42.794689139667206</v>
      </c>
      <c r="L39" s="19">
        <f>J39-H39</f>
        <v>-180765.35</v>
      </c>
    </row>
    <row r="40" spans="1:12" s="5" customFormat="1" ht="55.5" customHeight="1">
      <c r="A40" s="43" t="s">
        <v>61</v>
      </c>
      <c r="B40" s="43"/>
      <c r="C40" s="30" t="s">
        <v>72</v>
      </c>
      <c r="D40" s="4">
        <v>315994</v>
      </c>
      <c r="E40" s="4"/>
      <c r="F40" s="4"/>
      <c r="G40" s="4"/>
      <c r="H40" s="4">
        <v>315994</v>
      </c>
      <c r="I40" s="4"/>
      <c r="J40" s="4">
        <v>135228.65</v>
      </c>
      <c r="K40" s="11">
        <f t="shared" si="12"/>
        <v>42.794689139667206</v>
      </c>
      <c r="L40" s="19">
        <f>J40-H40</f>
        <v>-180765.35</v>
      </c>
    </row>
    <row r="41" spans="1:12" s="5" customFormat="1" ht="15.75" customHeight="1">
      <c r="A41" s="43" t="s">
        <v>42</v>
      </c>
      <c r="B41" s="43"/>
      <c r="C41" s="30" t="s">
        <v>73</v>
      </c>
      <c r="D41" s="4">
        <f>D43+D42</f>
        <v>2216508</v>
      </c>
      <c r="E41" s="4">
        <f aca="true" t="shared" si="16" ref="E41:J41">E43+E42</f>
        <v>0</v>
      </c>
      <c r="F41" s="4">
        <f t="shared" si="16"/>
        <v>0</v>
      </c>
      <c r="G41" s="4">
        <f t="shared" si="16"/>
        <v>0</v>
      </c>
      <c r="H41" s="4">
        <f t="shared" si="16"/>
        <v>2216508</v>
      </c>
      <c r="I41" s="4">
        <f t="shared" si="16"/>
        <v>0</v>
      </c>
      <c r="J41" s="4">
        <f t="shared" si="16"/>
        <v>1300000</v>
      </c>
      <c r="K41" s="11">
        <f t="shared" si="12"/>
        <v>58.65081470493226</v>
      </c>
      <c r="L41" s="19"/>
    </row>
    <row r="42" spans="1:12" s="5" customFormat="1" ht="95.25" customHeight="1">
      <c r="A42" s="45" t="s">
        <v>68</v>
      </c>
      <c r="B42" s="46"/>
      <c r="C42" s="30" t="s">
        <v>74</v>
      </c>
      <c r="D42" s="4">
        <v>2216508</v>
      </c>
      <c r="E42" s="4"/>
      <c r="F42" s="4"/>
      <c r="G42" s="4"/>
      <c r="H42" s="4">
        <v>2216508</v>
      </c>
      <c r="I42" s="4"/>
      <c r="J42" s="4">
        <v>1300000</v>
      </c>
      <c r="K42" s="11">
        <f t="shared" si="12"/>
        <v>58.65081470493226</v>
      </c>
      <c r="L42" s="19"/>
    </row>
    <row r="43" spans="1:12" s="5" customFormat="1" ht="36.75" customHeight="1">
      <c r="A43" s="43" t="s">
        <v>62</v>
      </c>
      <c r="B43" s="43"/>
      <c r="C43" s="30" t="s">
        <v>75</v>
      </c>
      <c r="D43" s="4">
        <v>0</v>
      </c>
      <c r="E43" s="4"/>
      <c r="F43" s="4"/>
      <c r="G43" s="4"/>
      <c r="H43" s="4">
        <v>0</v>
      </c>
      <c r="I43" s="4"/>
      <c r="J43" s="4">
        <v>0</v>
      </c>
      <c r="K43" s="11">
        <v>0</v>
      </c>
      <c r="L43" s="19"/>
    </row>
    <row r="44" spans="1:12" s="15" customFormat="1" ht="18.75" customHeight="1">
      <c r="A44" s="50" t="s">
        <v>9</v>
      </c>
      <c r="B44" s="50"/>
      <c r="C44" s="34"/>
      <c r="D44" s="35">
        <f>D12+D35</f>
        <v>7540152</v>
      </c>
      <c r="E44" s="35">
        <f>E12+E35</f>
        <v>0</v>
      </c>
      <c r="F44" s="35">
        <f>F12+F35</f>
        <v>0</v>
      </c>
      <c r="G44" s="35">
        <f>G12+G35</f>
        <v>0</v>
      </c>
      <c r="H44" s="35">
        <f>H12+H35</f>
        <v>7540152</v>
      </c>
      <c r="I44" s="35">
        <f>J44</f>
        <v>3130980.91</v>
      </c>
      <c r="J44" s="35">
        <f>J12+J35</f>
        <v>3130980.91</v>
      </c>
      <c r="K44" s="36">
        <f>J44/H44%</f>
        <v>41.524108665183405</v>
      </c>
      <c r="L44" s="19">
        <f>J44-H44</f>
        <v>-4409171.09</v>
      </c>
    </row>
    <row r="47" spans="4:11" ht="18">
      <c r="D47" s="49"/>
      <c r="E47" s="49"/>
      <c r="F47" s="49"/>
      <c r="G47" s="49"/>
      <c r="H47" s="49"/>
      <c r="I47" s="18"/>
      <c r="K47" s="20"/>
    </row>
  </sheetData>
  <sheetProtection/>
  <mergeCells count="42">
    <mergeCell ref="A6:K6"/>
    <mergeCell ref="A7:K7"/>
    <mergeCell ref="A12:B12"/>
    <mergeCell ref="A11:B11"/>
    <mergeCell ref="A10:B10"/>
    <mergeCell ref="A9:C9"/>
    <mergeCell ref="A43:B43"/>
    <mergeCell ref="A37:B37"/>
    <mergeCell ref="A38:B38"/>
    <mergeCell ref="D47:H47"/>
    <mergeCell ref="A44:B44"/>
    <mergeCell ref="A39:B39"/>
    <mergeCell ref="A42:B42"/>
    <mergeCell ref="A36:B36"/>
    <mergeCell ref="A22:B22"/>
    <mergeCell ref="A30:B30"/>
    <mergeCell ref="A31:B31"/>
    <mergeCell ref="A35:B35"/>
    <mergeCell ref="A17:B17"/>
    <mergeCell ref="A23:B23"/>
    <mergeCell ref="A24:B24"/>
    <mergeCell ref="A18:B18"/>
    <mergeCell ref="A13:B13"/>
    <mergeCell ref="A27:B27"/>
    <mergeCell ref="A34:B34"/>
    <mergeCell ref="A15:B15"/>
    <mergeCell ref="A14:B14"/>
    <mergeCell ref="A16:B16"/>
    <mergeCell ref="A25:B25"/>
    <mergeCell ref="A19:B19"/>
    <mergeCell ref="A32:B32"/>
    <mergeCell ref="A29:B29"/>
    <mergeCell ref="B1:C1"/>
    <mergeCell ref="A8:K8"/>
    <mergeCell ref="A40:B40"/>
    <mergeCell ref="A41:B41"/>
    <mergeCell ref="A26:B26"/>
    <mergeCell ref="A20:B20"/>
    <mergeCell ref="A28:B28"/>
    <mergeCell ref="A33:B33"/>
    <mergeCell ref="D4:J4"/>
    <mergeCell ref="A21:B21"/>
  </mergeCells>
  <printOptions/>
  <pageMargins left="0.45" right="0.17" top="0.31" bottom="0.25" header="0.1968503937007874" footer="0.15748031496062992"/>
  <pageSetup fitToHeight="8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2011-10-28T02:24:01Z</cp:lastPrinted>
  <dcterms:created xsi:type="dcterms:W3CDTF">1996-10-08T23:32:33Z</dcterms:created>
  <dcterms:modified xsi:type="dcterms:W3CDTF">2020-07-23T09:19:21Z</dcterms:modified>
  <cp:category/>
  <cp:version/>
  <cp:contentType/>
  <cp:contentStatus/>
</cp:coreProperties>
</file>