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19" sheetId="1" r:id="rId1"/>
  </sheets>
  <definedNames>
    <definedName name="_xlnm.Print_Titles" localSheetId="0">'2019'!$10:$10</definedName>
    <definedName name="_xlnm.Print_Area" localSheetId="0">'2019'!$A$1:$K$82</definedName>
  </definedNames>
  <calcPr fullCalcOnLoad="1"/>
</workbook>
</file>

<file path=xl/sharedStrings.xml><?xml version="1.0" encoding="utf-8"?>
<sst xmlns="http://schemas.openxmlformats.org/spreadsheetml/2006/main" count="158" uniqueCount="135">
  <si>
    <t xml:space="preserve">Субвенции бюджетам субъектов Российской Федерации и муниципальных образований </t>
  </si>
  <si>
    <t>Дефицит, профицит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</si>
  <si>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</si>
  <si>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</si>
  <si>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</si>
  <si>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</si>
  <si>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План 1 полугодия 2006 года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</si>
  <si>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</si>
  <si>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</si>
  <si>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Отчет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</si>
  <si>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</si>
  <si>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</si>
  <si>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</si>
  <si>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РАСХОДЫ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</si>
  <si>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</si>
  <si>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</si>
  <si>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</si>
  <si>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</si>
  <si>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Прочие доходы от оказания платных услуг и компенсации затрат государства</t>
  </si>
  <si>
    <t>Приложение 1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</si>
  <si>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</si>
  <si>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</si>
  <si>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</si>
  <si>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</si>
  <si>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Налог на доходы физических лиц</t>
  </si>
  <si>
    <t>Финансирование за 2006 год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</si>
  <si>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</si>
  <si>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</si>
  <si>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</si>
  <si>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</si>
  <si>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</si>
  <si>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</si>
  <si>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</si>
  <si>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</si>
  <si>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</si>
  <si>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</si>
  <si>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</si>
  <si>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</si>
  <si>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</si>
  <si>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</si>
  <si>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</si>
  <si>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</si>
  <si>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</si>
  <si>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000 2 02 03000 00 0000 151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</si>
  <si>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</si>
  <si>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</si>
  <si>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</si>
  <si>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</si>
  <si>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</si>
  <si>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</si>
  <si>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</si>
  <si>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</si>
  <si>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000 2 02 04000 00 0000 151</t>
  </si>
  <si>
    <t>Дотации бюджетам поселений на выравнивание бюджетной обеспеченности</t>
  </si>
  <si>
    <t>Григорьевского сельского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</si>
  <si>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</si>
  <si>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</si>
  <si>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</si>
  <si>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</si>
  <si>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</si>
  <si>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</si>
  <si>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</si>
  <si>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</si>
  <si>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</si>
  <si>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</si>
  <si>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</si>
  <si>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</si>
  <si>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</si>
  <si>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</si>
  <si>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</si>
  <si>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</si>
  <si>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</si>
  <si>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</si>
  <si>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</si>
  <si>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</si>
  <si>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</si>
  <si>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</si>
  <si>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</si>
  <si>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</si>
  <si>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000 0409 9999900620 244 225</t>
  </si>
  <si>
    <t>000 1204 9999915060 244 226</t>
  </si>
  <si>
    <t>Перечисления другим бюджетам бюджетной системы Российской Федерации</t>
  </si>
  <si>
    <t>000 1403 9999915070 540 251</t>
  </si>
  <si>
    <t>000 2 02 35118 10 0000 151</t>
  </si>
  <si>
    <t>000 2 02 49999 10 0000 151</t>
  </si>
  <si>
    <t>000 0503 0900015080 244 225</t>
  </si>
  <si>
    <t>000 0801 0800015090 244 221</t>
  </si>
  <si>
    <t>000 0801 0800015090 244 225</t>
  </si>
  <si>
    <t>000 0801 0800015090 244 226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</si>
  <si>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</si>
  <si>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</si>
  <si>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000 0104 9999915020 852 291</t>
  </si>
  <si>
    <t>000 0104 9999915020 853 292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</si>
  <si>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</si>
  <si>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</si>
  <si>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</si>
  <si>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</si>
  <si>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000 0801 0800015090 851 291</t>
  </si>
  <si>
    <t>об исполнении бюджета Григорьевского сельского поселения за 2019 год</t>
  </si>
  <si>
    <t>Бюджет                     2019 года</t>
  </si>
  <si>
    <t>Уточненный бюджет                   2019 года</t>
  </si>
  <si>
    <t>Прочие субсидии бюджетам сельских поселений</t>
  </si>
  <si>
    <t>000 2 02 29999 10 0000 150</t>
  </si>
  <si>
    <t>Социальные пособия и компенсации персоналу в денежной форме</t>
  </si>
  <si>
    <t>000 0102 9999915010 121 266</t>
  </si>
  <si>
    <t>Увеличение стоимости горюче-смазочных материалов</t>
  </si>
  <si>
    <t>000 0104 9999915020 244 343</t>
  </si>
  <si>
    <t>Увеличение стоимости прочих оборотных запасов (материалов)</t>
  </si>
  <si>
    <t>000 0104 9999915020 244 346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</si>
  <si>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</si>
  <si>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</si>
  <si>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</si>
  <si>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000 0104 9999915020 853 297</t>
  </si>
  <si>
    <t>000 0111 9999915040 870 297</t>
  </si>
  <si>
    <t>000 0412 0200015120 244 226</t>
  </si>
  <si>
    <t>000 0503 0900015080 244 226</t>
  </si>
  <si>
    <t>000 0503 0900015080 244 346</t>
  </si>
  <si>
    <t>000 0503 0910092610 244 310</t>
  </si>
  <si>
    <t>000 0503 09100S2610 244 310</t>
  </si>
  <si>
    <t>Услуги, работы для целей капитальных вложений</t>
  </si>
  <si>
    <t>000 0801 0800015090 244 228</t>
  </si>
  <si>
    <t>000 0801 0800015090 244 343</t>
  </si>
  <si>
    <t>000 0801 0800015090 244 346</t>
  </si>
  <si>
    <t>Увеличение стоимости прочих материальных запасов однократного применения</t>
  </si>
  <si>
    <t>000 0801 0800015090 244 349</t>
  </si>
  <si>
    <t>000 0801 0100015110 244 225</t>
  </si>
  <si>
    <t>Кассовое исполнение              за 2019 год</t>
  </si>
  <si>
    <t>000 2 02 15001 10 0000 150</t>
  </si>
  <si>
    <t>000 0203 9999951180 121 266</t>
  </si>
  <si>
    <t>Транспортные услуги</t>
  </si>
  <si>
    <t>000 0801 0800015090 244 222</t>
  </si>
  <si>
    <t>000 0801 0800015090 244 310</t>
  </si>
  <si>
    <t>Увеличение стоимости мягкого инвентаря</t>
  </si>
  <si>
    <t>000 0801 0800015090 244 345</t>
  </si>
  <si>
    <t>к решению от 27.05.2020 №7 Муниципального комитета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</si>
</sst>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51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4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justify"/>
    </xf>
    <xf numFmtId="184" fontId="5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/>
    </xf>
    <xf numFmtId="18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" fontId="16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wrapText="1"/>
    </xf>
    <xf numFmtId="184" fontId="10" fillId="33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wrapText="1"/>
    </xf>
    <xf numFmtId="184" fontId="10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horizontal="center" vertical="top" shrinkToFi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184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5" fillId="0" borderId="0" xfId="0" applyFont="1" applyFill="1" applyAlignment="1">
      <alignment horizontal="right"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"/>
  <sheetViews>
    <sheetView tabSelected="1" view="pageBreakPreview" zoomScale="85" zoomScaleNormal="90" zoomScaleSheetLayoutView="85" zoomScalePageLayoutView="0" workbookViewId="0" topLeftCell="A1">
      <selection activeCell="O20" sqref="O20"/>
    </sheetView>
  </sheetViews>
  <sheetFormatPr defaultColWidth="9.140625" defaultRowHeight="12.75"/>
  <cols>
    <col min="1" max="1" width="10.421875" style="5" customWidth="1"/>
    <col min="2" max="2" width="47.140625" style="5" customWidth="1"/>
    <col min="3" max="3" width="24.28125" style="23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5" hidden="1" customWidth="1"/>
    <col min="13" max="16384" width="9.140625" style="1" customWidth="1"/>
  </cols>
  <sheetData>
    <row r="1" spans="1:11" s="2" customFormat="1" ht="25.5" customHeight="1">
      <c r="A1" s="18"/>
      <c r="B1" s="60"/>
      <c r="C1" s="60"/>
      <c r="D1" s="71" t="s">
        <v>19</v>
      </c>
      <c r="E1" s="71"/>
      <c r="F1" s="71"/>
      <c r="G1" s="71"/>
      <c r="H1" s="71"/>
      <c r="I1" s="71"/>
      <c r="J1" s="71"/>
      <c r="K1" s="14"/>
    </row>
    <row r="2" spans="1:11" s="2" customFormat="1" ht="21.75" customHeight="1">
      <c r="A2" s="18"/>
      <c r="B2" s="19"/>
      <c r="C2" s="22"/>
      <c r="D2" s="31" t="s">
        <v>134</v>
      </c>
      <c r="E2" s="31"/>
      <c r="F2" s="31"/>
      <c r="G2" s="31"/>
      <c r="H2" s="31"/>
      <c r="I2" s="31"/>
      <c r="J2" s="31"/>
      <c r="K2" s="14"/>
    </row>
    <row r="3" spans="1:11" s="2" customFormat="1" ht="23.25" customHeight="1">
      <c r="A3" s="18"/>
      <c r="B3" s="19"/>
      <c r="C3" s="22"/>
      <c r="D3" s="31" t="s">
        <v>54</v>
      </c>
      <c r="E3" s="31"/>
      <c r="F3" s="31"/>
      <c r="G3" s="31"/>
      <c r="H3" s="31"/>
      <c r="I3" s="31"/>
      <c r="J3" s="31"/>
      <c r="K3" s="14"/>
    </row>
    <row r="4" spans="1:12" s="2" customFormat="1" ht="25.5" customHeight="1">
      <c r="A4" s="18"/>
      <c r="B4" s="19"/>
      <c r="C4" s="22"/>
      <c r="D4" s="20"/>
      <c r="E4" s="20"/>
      <c r="F4" s="20"/>
      <c r="G4" s="20"/>
      <c r="H4" s="20"/>
      <c r="I4" s="20"/>
      <c r="J4" s="17"/>
      <c r="K4" s="21"/>
      <c r="L4" s="14"/>
    </row>
    <row r="5" spans="1:45" s="2" customFormat="1" ht="19.5" customHeight="1">
      <c r="A5" s="63" t="s">
        <v>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s="2" customFormat="1" ht="19.5" customHeight="1">
      <c r="A6" s="64" t="s">
        <v>98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7" ht="2.25" customHeight="1" hidden="1">
      <c r="A7" s="68"/>
      <c r="B7" s="68"/>
      <c r="C7" s="68"/>
      <c r="D7" s="68"/>
      <c r="E7" s="68"/>
      <c r="F7" s="68"/>
      <c r="G7" s="68"/>
    </row>
    <row r="8" spans="1:11" ht="22.5" customHeight="1">
      <c r="A8" s="65"/>
      <c r="B8" s="65"/>
      <c r="C8" s="65"/>
      <c r="H8" s="13"/>
      <c r="I8" s="13"/>
      <c r="J8" s="13"/>
      <c r="K8" s="30"/>
    </row>
    <row r="9" spans="1:11" ht="117" customHeight="1">
      <c r="A9" s="69" t="s">
        <v>2</v>
      </c>
      <c r="B9" s="69"/>
      <c r="C9" s="34" t="s">
        <v>47</v>
      </c>
      <c r="D9" s="35" t="s">
        <v>99</v>
      </c>
      <c r="E9" s="36" t="s">
        <v>16</v>
      </c>
      <c r="F9" s="36" t="s">
        <v>17</v>
      </c>
      <c r="G9" s="35" t="s">
        <v>6</v>
      </c>
      <c r="H9" s="35" t="s">
        <v>100</v>
      </c>
      <c r="I9" s="35" t="s">
        <v>25</v>
      </c>
      <c r="J9" s="34" t="s">
        <v>126</v>
      </c>
      <c r="K9" s="37" t="s">
        <v>15</v>
      </c>
    </row>
    <row r="10" spans="1:11" ht="16.5" customHeight="1">
      <c r="A10" s="66">
        <v>1</v>
      </c>
      <c r="B10" s="66"/>
      <c r="C10" s="38">
        <v>2</v>
      </c>
      <c r="D10" s="36">
        <v>3</v>
      </c>
      <c r="E10" s="36">
        <v>4</v>
      </c>
      <c r="F10" s="36">
        <v>5</v>
      </c>
      <c r="G10" s="36">
        <v>4</v>
      </c>
      <c r="H10" s="36">
        <v>4</v>
      </c>
      <c r="I10" s="36"/>
      <c r="J10" s="36">
        <v>5</v>
      </c>
      <c r="K10" s="36">
        <v>6</v>
      </c>
    </row>
    <row r="11" spans="1:12" s="8" customFormat="1" ht="18" customHeight="1">
      <c r="A11" s="59" t="s">
        <v>20</v>
      </c>
      <c r="B11" s="59"/>
      <c r="C11" s="39" t="s">
        <v>28</v>
      </c>
      <c r="D11" s="40">
        <f aca="true" t="shared" si="0" ref="D11:J11">D12+D14+D16+D19+D21+D23+D29+D26</f>
        <v>2607500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t="shared" si="0"/>
        <v>3770000</v>
      </c>
      <c r="I11" s="40">
        <f t="shared" si="0"/>
        <v>3500</v>
      </c>
      <c r="J11" s="40">
        <f t="shared" si="0"/>
        <v>3864766.38</v>
      </c>
      <c r="K11" s="41">
        <f>J11/H11%</f>
        <v>102.51369708222812</v>
      </c>
      <c r="L11" s="16">
        <f>J11-H11</f>
        <v>94766.37999999989</v>
      </c>
    </row>
    <row r="12" spans="1:12" s="8" customFormat="1" ht="16.5" customHeight="1">
      <c r="A12" s="56" t="s">
        <v>21</v>
      </c>
      <c r="B12" s="56"/>
      <c r="C12" s="39" t="s">
        <v>29</v>
      </c>
      <c r="D12" s="42">
        <f>D13</f>
        <v>114000</v>
      </c>
      <c r="E12" s="42">
        <f aca="true" t="shared" si="1" ref="E12:J12">E13</f>
        <v>0</v>
      </c>
      <c r="F12" s="42">
        <f t="shared" si="1"/>
        <v>0</v>
      </c>
      <c r="G12" s="42">
        <f t="shared" si="1"/>
        <v>0</v>
      </c>
      <c r="H12" s="42">
        <f t="shared" si="1"/>
        <v>300000</v>
      </c>
      <c r="I12" s="42">
        <f t="shared" si="1"/>
        <v>0</v>
      </c>
      <c r="J12" s="42">
        <f t="shared" si="1"/>
        <v>304712.06</v>
      </c>
      <c r="K12" s="43">
        <f>J12/H12%</f>
        <v>101.57068666666666</v>
      </c>
      <c r="L12" s="16">
        <f aca="true" t="shared" si="2" ref="L12:L36">J12-H12</f>
        <v>4712.059999999998</v>
      </c>
    </row>
    <row r="13" spans="1:12" s="8" customFormat="1" ht="18.75" customHeight="1">
      <c r="A13" s="56" t="s">
        <v>24</v>
      </c>
      <c r="B13" s="56"/>
      <c r="C13" s="44" t="s">
        <v>30</v>
      </c>
      <c r="D13" s="42">
        <v>114000</v>
      </c>
      <c r="E13" s="42"/>
      <c r="F13" s="42"/>
      <c r="G13" s="42"/>
      <c r="H13" s="42">
        <f>300000</f>
        <v>300000</v>
      </c>
      <c r="I13" s="42"/>
      <c r="J13" s="42">
        <f>305591.22+104.67+62.01+26-1122.66+0.82+50</f>
        <v>304712.06</v>
      </c>
      <c r="K13" s="43">
        <f aca="true" t="shared" si="3" ref="K13:K38">J13/H13%</f>
        <v>101.57068666666666</v>
      </c>
      <c r="L13" s="16">
        <f t="shared" si="2"/>
        <v>4712.059999999998</v>
      </c>
    </row>
    <row r="14" spans="1:12" s="8" customFormat="1" ht="16.5" customHeight="1">
      <c r="A14" s="56" t="s">
        <v>3</v>
      </c>
      <c r="B14" s="56"/>
      <c r="C14" s="45" t="s">
        <v>31</v>
      </c>
      <c r="D14" s="42">
        <f>D15</f>
        <v>31000</v>
      </c>
      <c r="E14" s="42">
        <f aca="true" t="shared" si="4" ref="E14:J14">E15</f>
        <v>0</v>
      </c>
      <c r="F14" s="42">
        <f t="shared" si="4"/>
        <v>0</v>
      </c>
      <c r="G14" s="42">
        <f t="shared" si="4"/>
        <v>0</v>
      </c>
      <c r="H14" s="42">
        <f t="shared" si="4"/>
        <v>25000</v>
      </c>
      <c r="I14" s="42">
        <f t="shared" si="4"/>
        <v>0</v>
      </c>
      <c r="J14" s="42">
        <f t="shared" si="4"/>
        <v>23292.710000000003</v>
      </c>
      <c r="K14" s="43">
        <f t="shared" si="3"/>
        <v>93.17084000000001</v>
      </c>
      <c r="L14" s="16">
        <f t="shared" si="2"/>
        <v>-1707.2899999999972</v>
      </c>
    </row>
    <row r="15" spans="1:12" s="8" customFormat="1" ht="18" customHeight="1">
      <c r="A15" s="56" t="s">
        <v>4</v>
      </c>
      <c r="B15" s="56"/>
      <c r="C15" s="44" t="s">
        <v>32</v>
      </c>
      <c r="D15" s="42">
        <v>31000</v>
      </c>
      <c r="E15" s="42"/>
      <c r="F15" s="42"/>
      <c r="G15" s="42"/>
      <c r="H15" s="42">
        <v>25000</v>
      </c>
      <c r="I15" s="42"/>
      <c r="J15" s="42">
        <f>23201.4+91.31</f>
        <v>23292.710000000003</v>
      </c>
      <c r="K15" s="43">
        <f t="shared" si="3"/>
        <v>93.17084000000001</v>
      </c>
      <c r="L15" s="16">
        <f t="shared" si="2"/>
        <v>-1707.2899999999972</v>
      </c>
    </row>
    <row r="16" spans="1:12" s="8" customFormat="1" ht="16.5" customHeight="1">
      <c r="A16" s="56" t="s">
        <v>5</v>
      </c>
      <c r="B16" s="56"/>
      <c r="C16" s="45" t="s">
        <v>33</v>
      </c>
      <c r="D16" s="42">
        <f>D17+D18</f>
        <v>2401000</v>
      </c>
      <c r="E16" s="42">
        <f aca="true" t="shared" si="5" ref="E16:J16">E17+E18</f>
        <v>0</v>
      </c>
      <c r="F16" s="42">
        <f t="shared" si="5"/>
        <v>0</v>
      </c>
      <c r="G16" s="42">
        <f t="shared" si="5"/>
        <v>0</v>
      </c>
      <c r="H16" s="42">
        <f t="shared" si="5"/>
        <v>3380000</v>
      </c>
      <c r="I16" s="42">
        <f t="shared" si="5"/>
        <v>0</v>
      </c>
      <c r="J16" s="42">
        <f t="shared" si="5"/>
        <v>3483196.9899999998</v>
      </c>
      <c r="K16" s="43">
        <f t="shared" si="3"/>
        <v>103.05316538461538</v>
      </c>
      <c r="L16" s="16">
        <f t="shared" si="2"/>
        <v>103196.98999999976</v>
      </c>
    </row>
    <row r="17" spans="1:12" s="8" customFormat="1" ht="18" customHeight="1">
      <c r="A17" s="56" t="s">
        <v>22</v>
      </c>
      <c r="B17" s="56"/>
      <c r="C17" s="44" t="s">
        <v>34</v>
      </c>
      <c r="D17" s="42">
        <v>326000</v>
      </c>
      <c r="E17" s="42"/>
      <c r="F17" s="42"/>
      <c r="G17" s="42"/>
      <c r="H17" s="42">
        <v>430000</v>
      </c>
      <c r="I17" s="42"/>
      <c r="J17" s="42">
        <f>428555.15+5110.02</f>
        <v>433665.17000000004</v>
      </c>
      <c r="K17" s="43">
        <f t="shared" si="3"/>
        <v>100.85236511627907</v>
      </c>
      <c r="L17" s="16">
        <f t="shared" si="2"/>
        <v>3665.170000000042</v>
      </c>
    </row>
    <row r="18" spans="1:12" s="8" customFormat="1" ht="18.75" customHeight="1">
      <c r="A18" s="61" t="s">
        <v>23</v>
      </c>
      <c r="B18" s="62"/>
      <c r="C18" s="44" t="s">
        <v>35</v>
      </c>
      <c r="D18" s="42">
        <v>2075000</v>
      </c>
      <c r="E18" s="42"/>
      <c r="F18" s="42"/>
      <c r="G18" s="42"/>
      <c r="H18" s="42">
        <f>1600000+1350000</f>
        <v>2950000</v>
      </c>
      <c r="I18" s="42"/>
      <c r="J18" s="42">
        <f>1672360.02+27116.95+1339460.49+10594.36</f>
        <v>3049531.82</v>
      </c>
      <c r="K18" s="43">
        <f t="shared" si="3"/>
        <v>103.37396</v>
      </c>
      <c r="L18" s="16">
        <f t="shared" si="2"/>
        <v>99531.81999999983</v>
      </c>
    </row>
    <row r="19" spans="1:12" s="8" customFormat="1" ht="16.5" customHeight="1">
      <c r="A19" s="56" t="s">
        <v>26</v>
      </c>
      <c r="B19" s="56"/>
      <c r="C19" s="45" t="s">
        <v>36</v>
      </c>
      <c r="D19" s="42">
        <f>D20</f>
        <v>5000</v>
      </c>
      <c r="E19" s="42">
        <f aca="true" t="shared" si="6" ref="E19:J19">E20</f>
        <v>0</v>
      </c>
      <c r="F19" s="42">
        <f t="shared" si="6"/>
        <v>0</v>
      </c>
      <c r="G19" s="42">
        <f t="shared" si="6"/>
        <v>0</v>
      </c>
      <c r="H19" s="42">
        <f t="shared" si="6"/>
        <v>6000</v>
      </c>
      <c r="I19" s="42">
        <f t="shared" si="6"/>
        <v>0</v>
      </c>
      <c r="J19" s="42">
        <f t="shared" si="6"/>
        <v>5600</v>
      </c>
      <c r="K19" s="43">
        <f t="shared" si="3"/>
        <v>93.33333333333333</v>
      </c>
      <c r="L19" s="16">
        <f t="shared" si="2"/>
        <v>-400</v>
      </c>
    </row>
    <row r="20" spans="1:12" s="8" customFormat="1" ht="87" customHeight="1">
      <c r="A20" s="56" t="s">
        <v>27</v>
      </c>
      <c r="B20" s="56"/>
      <c r="C20" s="44" t="s">
        <v>37</v>
      </c>
      <c r="D20" s="42">
        <v>5000</v>
      </c>
      <c r="E20" s="42"/>
      <c r="F20" s="42"/>
      <c r="G20" s="42"/>
      <c r="H20" s="42">
        <v>6000</v>
      </c>
      <c r="I20" s="42"/>
      <c r="J20" s="42">
        <v>5600</v>
      </c>
      <c r="K20" s="43">
        <f t="shared" si="3"/>
        <v>93.33333333333333</v>
      </c>
      <c r="L20" s="16">
        <f t="shared" si="2"/>
        <v>-400</v>
      </c>
    </row>
    <row r="21" spans="1:12" s="8" customFormat="1" ht="51" customHeight="1">
      <c r="A21" s="56" t="s">
        <v>8</v>
      </c>
      <c r="B21" s="56"/>
      <c r="C21" s="45" t="s">
        <v>38</v>
      </c>
      <c r="D21" s="42">
        <f>D22</f>
        <v>9000</v>
      </c>
      <c r="E21" s="42">
        <f aca="true" t="shared" si="7" ref="E21:J21">E22</f>
        <v>0</v>
      </c>
      <c r="F21" s="42">
        <f t="shared" si="7"/>
        <v>0</v>
      </c>
      <c r="G21" s="42">
        <f t="shared" si="7"/>
        <v>0</v>
      </c>
      <c r="H21" s="42">
        <f t="shared" si="7"/>
        <v>9000</v>
      </c>
      <c r="I21" s="42">
        <f t="shared" si="7"/>
        <v>0</v>
      </c>
      <c r="J21" s="42">
        <f t="shared" si="7"/>
        <v>8722.44</v>
      </c>
      <c r="K21" s="43">
        <f t="shared" si="3"/>
        <v>96.91600000000001</v>
      </c>
      <c r="L21" s="16">
        <f t="shared" si="2"/>
        <v>-277.5599999999995</v>
      </c>
    </row>
    <row r="22" spans="1:12" s="8" customFormat="1" ht="105" customHeight="1">
      <c r="A22" s="67" t="s">
        <v>55</v>
      </c>
      <c r="B22" s="67"/>
      <c r="C22" s="45" t="s">
        <v>39</v>
      </c>
      <c r="D22" s="42">
        <v>9000</v>
      </c>
      <c r="E22" s="42"/>
      <c r="F22" s="42"/>
      <c r="G22" s="42"/>
      <c r="H22" s="42">
        <v>9000</v>
      </c>
      <c r="I22" s="42"/>
      <c r="J22" s="42">
        <v>8722.44</v>
      </c>
      <c r="K22" s="43">
        <f t="shared" si="3"/>
        <v>96.91600000000001</v>
      </c>
      <c r="L22" s="16">
        <f t="shared" si="2"/>
        <v>-277.5599999999995</v>
      </c>
    </row>
    <row r="23" spans="1:12" s="8" customFormat="1" ht="34.5" customHeight="1">
      <c r="A23" s="56" t="s">
        <v>14</v>
      </c>
      <c r="B23" s="56"/>
      <c r="C23" s="45" t="s">
        <v>40</v>
      </c>
      <c r="D23" s="42">
        <f>D24+D25</f>
        <v>46500</v>
      </c>
      <c r="E23" s="42">
        <f aca="true" t="shared" si="8" ref="E23:J23">E24+E25</f>
        <v>0</v>
      </c>
      <c r="F23" s="42">
        <f t="shared" si="8"/>
        <v>0</v>
      </c>
      <c r="G23" s="42">
        <f t="shared" si="8"/>
        <v>0</v>
      </c>
      <c r="H23" s="42">
        <f t="shared" si="8"/>
        <v>46500</v>
      </c>
      <c r="I23" s="42">
        <f t="shared" si="8"/>
        <v>0</v>
      </c>
      <c r="J23" s="42">
        <f t="shared" si="8"/>
        <v>35742.18</v>
      </c>
      <c r="K23" s="43">
        <f t="shared" si="3"/>
        <v>76.86490322580646</v>
      </c>
      <c r="L23" s="16">
        <f t="shared" si="2"/>
        <v>-10757.82</v>
      </c>
    </row>
    <row r="24" spans="1:12" s="8" customFormat="1" ht="35.25" customHeight="1">
      <c r="A24" s="61" t="s">
        <v>56</v>
      </c>
      <c r="B24" s="62"/>
      <c r="C24" s="45" t="s">
        <v>50</v>
      </c>
      <c r="D24" s="42">
        <v>0</v>
      </c>
      <c r="E24" s="42"/>
      <c r="F24" s="42"/>
      <c r="G24" s="42"/>
      <c r="H24" s="42">
        <v>0</v>
      </c>
      <c r="I24" s="42"/>
      <c r="J24" s="42">
        <v>0</v>
      </c>
      <c r="K24" s="43">
        <v>0</v>
      </c>
      <c r="L24" s="16">
        <f>J24-H24</f>
        <v>0</v>
      </c>
    </row>
    <row r="25" spans="1:12" s="8" customFormat="1" ht="35.25" customHeight="1">
      <c r="A25" s="57" t="s">
        <v>57</v>
      </c>
      <c r="B25" s="58"/>
      <c r="C25" s="45" t="s">
        <v>58</v>
      </c>
      <c r="D25" s="42">
        <v>46500</v>
      </c>
      <c r="E25" s="42"/>
      <c r="F25" s="42"/>
      <c r="G25" s="42"/>
      <c r="H25" s="42">
        <v>46500</v>
      </c>
      <c r="I25" s="42"/>
      <c r="J25" s="42">
        <v>35742.18</v>
      </c>
      <c r="K25" s="43">
        <f>J25/H25%</f>
        <v>76.86490322580646</v>
      </c>
      <c r="L25" s="16">
        <f>J25-H25</f>
        <v>-10757.82</v>
      </c>
    </row>
    <row r="26" spans="1:12" s="8" customFormat="1" ht="20.25" customHeight="1">
      <c r="A26" s="56" t="s">
        <v>59</v>
      </c>
      <c r="B26" s="56"/>
      <c r="C26" s="45" t="s">
        <v>60</v>
      </c>
      <c r="D26" s="42">
        <f>D27+D28</f>
        <v>1000</v>
      </c>
      <c r="E26" s="42">
        <f aca="true" t="shared" si="9" ref="E26:J26">E27+E28</f>
        <v>0</v>
      </c>
      <c r="F26" s="42">
        <f t="shared" si="9"/>
        <v>0</v>
      </c>
      <c r="G26" s="42">
        <f t="shared" si="9"/>
        <v>0</v>
      </c>
      <c r="H26" s="42">
        <f t="shared" si="9"/>
        <v>3500</v>
      </c>
      <c r="I26" s="42">
        <f t="shared" si="9"/>
        <v>3500</v>
      </c>
      <c r="J26" s="42">
        <f t="shared" si="9"/>
        <v>3500</v>
      </c>
      <c r="K26" s="43">
        <f>J26/H26%</f>
        <v>100</v>
      </c>
      <c r="L26" s="16">
        <f>J26-H26</f>
        <v>0</v>
      </c>
    </row>
    <row r="27" spans="1:12" s="8" customFormat="1" ht="69" customHeight="1">
      <c r="A27" s="56" t="s">
        <v>61</v>
      </c>
      <c r="B27" s="56" t="s">
        <v>18</v>
      </c>
      <c r="C27" s="45" t="s">
        <v>62</v>
      </c>
      <c r="D27" s="42">
        <v>1000</v>
      </c>
      <c r="E27" s="42"/>
      <c r="F27" s="42"/>
      <c r="G27" s="42"/>
      <c r="H27" s="42">
        <v>3500</v>
      </c>
      <c r="I27" s="42">
        <f>J27</f>
        <v>3500</v>
      </c>
      <c r="J27" s="42">
        <v>3500</v>
      </c>
      <c r="K27" s="43">
        <f>J27/H27%</f>
        <v>100</v>
      </c>
      <c r="L27" s="16">
        <f>J27-H27</f>
        <v>0</v>
      </c>
    </row>
    <row r="28" spans="1:12" s="8" customFormat="1" ht="54.75" customHeight="1">
      <c r="A28" s="56" t="s">
        <v>69</v>
      </c>
      <c r="B28" s="56" t="s">
        <v>18</v>
      </c>
      <c r="C28" s="45" t="s">
        <v>70</v>
      </c>
      <c r="D28" s="42">
        <v>0</v>
      </c>
      <c r="E28" s="42"/>
      <c r="F28" s="42"/>
      <c r="G28" s="42"/>
      <c r="H28" s="42">
        <v>0</v>
      </c>
      <c r="I28" s="42">
        <f>J28</f>
        <v>0</v>
      </c>
      <c r="J28" s="42">
        <v>0</v>
      </c>
      <c r="K28" s="43">
        <v>0</v>
      </c>
      <c r="L28" s="16">
        <f>J28-H28</f>
        <v>0</v>
      </c>
    </row>
    <row r="29" spans="1:12" s="8" customFormat="1" ht="20.25" customHeight="1">
      <c r="A29" s="56" t="s">
        <v>63</v>
      </c>
      <c r="B29" s="56"/>
      <c r="C29" s="45" t="s">
        <v>64</v>
      </c>
      <c r="D29" s="42">
        <f>D30</f>
        <v>0</v>
      </c>
      <c r="E29" s="42">
        <f aca="true" t="shared" si="10" ref="E29:J29">E30</f>
        <v>0</v>
      </c>
      <c r="F29" s="42">
        <f t="shared" si="10"/>
        <v>0</v>
      </c>
      <c r="G29" s="42">
        <f t="shared" si="10"/>
        <v>0</v>
      </c>
      <c r="H29" s="42">
        <f t="shared" si="10"/>
        <v>0</v>
      </c>
      <c r="I29" s="42">
        <f t="shared" si="10"/>
        <v>0</v>
      </c>
      <c r="J29" s="42">
        <f t="shared" si="10"/>
        <v>0</v>
      </c>
      <c r="K29" s="43">
        <v>0</v>
      </c>
      <c r="L29" s="16">
        <f t="shared" si="2"/>
        <v>0</v>
      </c>
    </row>
    <row r="30" spans="1:12" s="8" customFormat="1" ht="37.5" customHeight="1">
      <c r="A30" s="56" t="s">
        <v>65</v>
      </c>
      <c r="B30" s="56" t="s">
        <v>18</v>
      </c>
      <c r="C30" s="45" t="s">
        <v>66</v>
      </c>
      <c r="D30" s="42">
        <v>0</v>
      </c>
      <c r="E30" s="42"/>
      <c r="F30" s="42"/>
      <c r="G30" s="42"/>
      <c r="H30" s="42">
        <v>0</v>
      </c>
      <c r="I30" s="42">
        <f>J30</f>
        <v>0</v>
      </c>
      <c r="J30" s="42">
        <v>0</v>
      </c>
      <c r="K30" s="43">
        <v>0</v>
      </c>
      <c r="L30" s="16">
        <f t="shared" si="2"/>
        <v>0</v>
      </c>
    </row>
    <row r="31" spans="1:12" s="32" customFormat="1" ht="18.75" customHeight="1">
      <c r="A31" s="59" t="s">
        <v>11</v>
      </c>
      <c r="B31" s="59"/>
      <c r="C31" s="46" t="s">
        <v>41</v>
      </c>
      <c r="D31" s="40">
        <f>D32</f>
        <v>3127238</v>
      </c>
      <c r="E31" s="40">
        <f aca="true" t="shared" si="11" ref="E31:J31">E32</f>
        <v>0</v>
      </c>
      <c r="F31" s="40">
        <f t="shared" si="11"/>
        <v>0</v>
      </c>
      <c r="G31" s="40">
        <f t="shared" si="11"/>
        <v>0</v>
      </c>
      <c r="H31" s="40">
        <f t="shared" si="11"/>
        <v>4927238</v>
      </c>
      <c r="I31" s="40">
        <f t="shared" si="11"/>
        <v>0</v>
      </c>
      <c r="J31" s="40">
        <f t="shared" si="11"/>
        <v>4927238</v>
      </c>
      <c r="K31" s="41">
        <f t="shared" si="3"/>
        <v>100</v>
      </c>
      <c r="L31" s="24">
        <f t="shared" si="2"/>
        <v>0</v>
      </c>
    </row>
    <row r="32" spans="1:12" s="8" customFormat="1" ht="34.5" customHeight="1">
      <c r="A32" s="56" t="s">
        <v>10</v>
      </c>
      <c r="B32" s="56"/>
      <c r="C32" s="45" t="s">
        <v>42</v>
      </c>
      <c r="D32" s="42">
        <f>D33+D35+D37+D34</f>
        <v>3127238</v>
      </c>
      <c r="E32" s="42">
        <f>E33+E35+E37</f>
        <v>0</v>
      </c>
      <c r="F32" s="42">
        <f>F33+F35+F37</f>
        <v>0</v>
      </c>
      <c r="G32" s="42">
        <f>G33+G35+G37</f>
        <v>0</v>
      </c>
      <c r="H32" s="42">
        <f>H33+H35+H37+H34</f>
        <v>4927238</v>
      </c>
      <c r="I32" s="42">
        <f>I33+I35+I37+I34</f>
        <v>0</v>
      </c>
      <c r="J32" s="42">
        <f>J33+J35+J37+J34</f>
        <v>4927238</v>
      </c>
      <c r="K32" s="43">
        <f t="shared" si="3"/>
        <v>100</v>
      </c>
      <c r="L32" s="16">
        <f t="shared" si="2"/>
        <v>0</v>
      </c>
    </row>
    <row r="33" spans="1:12" s="8" customFormat="1" ht="34.5" customHeight="1">
      <c r="A33" s="57" t="s">
        <v>53</v>
      </c>
      <c r="B33" s="58"/>
      <c r="C33" s="45" t="s">
        <v>127</v>
      </c>
      <c r="D33" s="42">
        <v>1253000</v>
      </c>
      <c r="E33" s="42"/>
      <c r="F33" s="42"/>
      <c r="G33" s="42"/>
      <c r="H33" s="42">
        <v>1253000</v>
      </c>
      <c r="I33" s="42"/>
      <c r="J33" s="42">
        <v>1253000</v>
      </c>
      <c r="K33" s="43">
        <f t="shared" si="3"/>
        <v>100</v>
      </c>
      <c r="L33" s="16"/>
    </row>
    <row r="34" spans="1:12" s="8" customFormat="1" ht="35.25" customHeight="1">
      <c r="A34" s="57" t="s">
        <v>101</v>
      </c>
      <c r="B34" s="58"/>
      <c r="C34" s="45" t="s">
        <v>102</v>
      </c>
      <c r="D34" s="42">
        <v>0</v>
      </c>
      <c r="E34" s="42"/>
      <c r="F34" s="42"/>
      <c r="G34" s="42"/>
      <c r="H34" s="42">
        <v>1200000</v>
      </c>
      <c r="I34" s="42"/>
      <c r="J34" s="42">
        <v>1200000</v>
      </c>
      <c r="K34" s="43">
        <f t="shared" si="3"/>
        <v>100</v>
      </c>
      <c r="L34" s="16">
        <f t="shared" si="2"/>
        <v>0</v>
      </c>
    </row>
    <row r="35" spans="1:12" s="8" customFormat="1" ht="41.25" customHeight="1">
      <c r="A35" s="56" t="s">
        <v>0</v>
      </c>
      <c r="B35" s="56"/>
      <c r="C35" s="45" t="s">
        <v>43</v>
      </c>
      <c r="D35" s="42">
        <f>D36</f>
        <v>277662</v>
      </c>
      <c r="E35" s="42">
        <f aca="true" t="shared" si="12" ref="E35:J35">E36</f>
        <v>0</v>
      </c>
      <c r="F35" s="42">
        <f t="shared" si="12"/>
        <v>0</v>
      </c>
      <c r="G35" s="42">
        <f t="shared" si="12"/>
        <v>0</v>
      </c>
      <c r="H35" s="42">
        <f t="shared" si="12"/>
        <v>277662</v>
      </c>
      <c r="I35" s="42">
        <f t="shared" si="12"/>
        <v>0</v>
      </c>
      <c r="J35" s="42">
        <f t="shared" si="12"/>
        <v>277662</v>
      </c>
      <c r="K35" s="43">
        <f t="shared" si="3"/>
        <v>100</v>
      </c>
      <c r="L35" s="16">
        <f t="shared" si="2"/>
        <v>0</v>
      </c>
    </row>
    <row r="36" spans="1:12" s="8" customFormat="1" ht="21" customHeight="1">
      <c r="A36" s="56" t="s">
        <v>67</v>
      </c>
      <c r="B36" s="56"/>
      <c r="C36" s="45" t="s">
        <v>83</v>
      </c>
      <c r="D36" s="42">
        <v>277662</v>
      </c>
      <c r="E36" s="42"/>
      <c r="F36" s="42"/>
      <c r="G36" s="42"/>
      <c r="H36" s="42">
        <v>277662</v>
      </c>
      <c r="I36" s="42"/>
      <c r="J36" s="42">
        <v>277662</v>
      </c>
      <c r="K36" s="43">
        <f t="shared" si="3"/>
        <v>100</v>
      </c>
      <c r="L36" s="16">
        <f t="shared" si="2"/>
        <v>0</v>
      </c>
    </row>
    <row r="37" spans="1:12" s="8" customFormat="1" ht="28.5" customHeight="1">
      <c r="A37" s="56" t="s">
        <v>51</v>
      </c>
      <c r="B37" s="56"/>
      <c r="C37" s="45" t="s">
        <v>52</v>
      </c>
      <c r="D37" s="42">
        <f>D39+D38</f>
        <v>1596576</v>
      </c>
      <c r="E37" s="42">
        <f aca="true" t="shared" si="13" ref="E37:J37">E39+E38</f>
        <v>0</v>
      </c>
      <c r="F37" s="42">
        <f t="shared" si="13"/>
        <v>0</v>
      </c>
      <c r="G37" s="42">
        <f t="shared" si="13"/>
        <v>0</v>
      </c>
      <c r="H37" s="42">
        <f t="shared" si="13"/>
        <v>2196576</v>
      </c>
      <c r="I37" s="42">
        <f t="shared" si="13"/>
        <v>0</v>
      </c>
      <c r="J37" s="42">
        <f t="shared" si="13"/>
        <v>2196576</v>
      </c>
      <c r="K37" s="43">
        <f t="shared" si="3"/>
        <v>100.00000000000001</v>
      </c>
      <c r="L37" s="16"/>
    </row>
    <row r="38" spans="1:12" s="8" customFormat="1" ht="40.5" customHeight="1">
      <c r="A38" s="57" t="s">
        <v>89</v>
      </c>
      <c r="B38" s="58"/>
      <c r="C38" s="45" t="s">
        <v>90</v>
      </c>
      <c r="D38" s="42">
        <v>1596576</v>
      </c>
      <c r="E38" s="42"/>
      <c r="F38" s="42"/>
      <c r="G38" s="42"/>
      <c r="H38" s="42">
        <v>2196576</v>
      </c>
      <c r="I38" s="42"/>
      <c r="J38" s="42">
        <v>2196576</v>
      </c>
      <c r="K38" s="43">
        <f t="shared" si="3"/>
        <v>100.00000000000001</v>
      </c>
      <c r="L38" s="16">
        <f aca="true" t="shared" si="14" ref="L38:L50">J38-H38</f>
        <v>0</v>
      </c>
    </row>
    <row r="39" spans="1:12" s="32" customFormat="1" ht="18.75" customHeight="1">
      <c r="A39" s="56" t="s">
        <v>68</v>
      </c>
      <c r="B39" s="56"/>
      <c r="C39" s="45" t="s">
        <v>84</v>
      </c>
      <c r="D39" s="42">
        <v>0</v>
      </c>
      <c r="E39" s="42"/>
      <c r="F39" s="42"/>
      <c r="G39" s="42"/>
      <c r="H39" s="42">
        <v>0</v>
      </c>
      <c r="I39" s="42"/>
      <c r="J39" s="42">
        <v>0</v>
      </c>
      <c r="K39" s="43">
        <v>0</v>
      </c>
      <c r="L39" s="16">
        <f t="shared" si="14"/>
        <v>0</v>
      </c>
    </row>
    <row r="40" spans="1:12" ht="18.75" customHeight="1">
      <c r="A40" s="55" t="s">
        <v>12</v>
      </c>
      <c r="B40" s="55"/>
      <c r="C40" s="25"/>
      <c r="D40" s="26">
        <f>D11+D31</f>
        <v>5734738</v>
      </c>
      <c r="E40" s="26">
        <f>E11+E31</f>
        <v>0</v>
      </c>
      <c r="F40" s="26">
        <f>F11+F31</f>
        <v>0</v>
      </c>
      <c r="G40" s="26">
        <f>G11+G31</f>
        <v>0</v>
      </c>
      <c r="H40" s="26">
        <f>H11+H31</f>
        <v>8697238</v>
      </c>
      <c r="I40" s="26">
        <f>J40</f>
        <v>8792004.379999999</v>
      </c>
      <c r="J40" s="26">
        <f>J11+J31</f>
        <v>8792004.379999999</v>
      </c>
      <c r="K40" s="27">
        <f>J40/H40%</f>
        <v>101.08961465697499</v>
      </c>
      <c r="L40" s="16">
        <f t="shared" si="14"/>
        <v>94766.37999999896</v>
      </c>
    </row>
    <row r="41" spans="1:12" ht="19.5" customHeight="1">
      <c r="A41" s="59" t="s">
        <v>13</v>
      </c>
      <c r="B41" s="59"/>
      <c r="C41" s="47"/>
      <c r="D41" s="42"/>
      <c r="E41" s="42"/>
      <c r="F41" s="42"/>
      <c r="G41" s="42"/>
      <c r="H41" s="42"/>
      <c r="I41" s="42"/>
      <c r="J41" s="42"/>
      <c r="K41" s="43"/>
      <c r="L41" s="16">
        <f t="shared" si="14"/>
        <v>0</v>
      </c>
    </row>
    <row r="42" spans="1:12" s="10" customFormat="1" ht="18.75" customHeight="1">
      <c r="A42" s="56" t="s">
        <v>44</v>
      </c>
      <c r="B42" s="56"/>
      <c r="C42" s="48" t="s">
        <v>71</v>
      </c>
      <c r="D42" s="49">
        <v>615384</v>
      </c>
      <c r="E42" s="49"/>
      <c r="F42" s="49"/>
      <c r="G42" s="49"/>
      <c r="H42" s="49">
        <v>569584</v>
      </c>
      <c r="I42" s="49"/>
      <c r="J42" s="49">
        <v>569351.49</v>
      </c>
      <c r="K42" s="50">
        <f>J42/H42%</f>
        <v>99.95917897974662</v>
      </c>
      <c r="L42" s="16">
        <f t="shared" si="14"/>
        <v>-232.5100000000093</v>
      </c>
    </row>
    <row r="43" spans="1:12" ht="42.75" customHeight="1">
      <c r="A43" s="56" t="s">
        <v>103</v>
      </c>
      <c r="B43" s="56"/>
      <c r="C43" s="48" t="s">
        <v>104</v>
      </c>
      <c r="D43" s="49">
        <v>0</v>
      </c>
      <c r="E43" s="49"/>
      <c r="F43" s="49"/>
      <c r="G43" s="49"/>
      <c r="H43" s="49">
        <v>4800</v>
      </c>
      <c r="I43" s="49"/>
      <c r="J43" s="49">
        <v>4748.25</v>
      </c>
      <c r="K43" s="50">
        <f>J43/H43%</f>
        <v>98.921875</v>
      </c>
      <c r="L43" s="16">
        <f t="shared" si="14"/>
        <v>-51.75</v>
      </c>
    </row>
    <row r="44" spans="1:12" ht="21" customHeight="1">
      <c r="A44" s="56" t="s">
        <v>45</v>
      </c>
      <c r="B44" s="56"/>
      <c r="C44" s="48" t="s">
        <v>72</v>
      </c>
      <c r="D44" s="42">
        <v>185846</v>
      </c>
      <c r="E44" s="42"/>
      <c r="F44" s="42"/>
      <c r="G44" s="42"/>
      <c r="H44" s="42">
        <v>166846</v>
      </c>
      <c r="I44" s="42"/>
      <c r="J44" s="42">
        <v>166807.39</v>
      </c>
      <c r="K44" s="50">
        <f aca="true" t="shared" si="15" ref="K44:K80">J44/H44%</f>
        <v>99.9768588998238</v>
      </c>
      <c r="L44" s="16">
        <f t="shared" si="14"/>
        <v>-38.60999999998603</v>
      </c>
    </row>
    <row r="45" spans="1:12" ht="21" customHeight="1">
      <c r="A45" s="56" t="s">
        <v>44</v>
      </c>
      <c r="B45" s="56"/>
      <c r="C45" s="51" t="s">
        <v>73</v>
      </c>
      <c r="D45" s="42">
        <v>691657</v>
      </c>
      <c r="E45" s="42"/>
      <c r="F45" s="42"/>
      <c r="G45" s="42"/>
      <c r="H45" s="42">
        <v>799857</v>
      </c>
      <c r="I45" s="42"/>
      <c r="J45" s="42">
        <v>799807.3</v>
      </c>
      <c r="K45" s="50">
        <f t="shared" si="15"/>
        <v>99.9937863893171</v>
      </c>
      <c r="L45" s="16">
        <f t="shared" si="14"/>
        <v>-49.699999999953434</v>
      </c>
    </row>
    <row r="46" spans="1:12" ht="21" customHeight="1">
      <c r="A46" s="56" t="s">
        <v>45</v>
      </c>
      <c r="B46" s="56"/>
      <c r="C46" s="51" t="s">
        <v>74</v>
      </c>
      <c r="D46" s="42">
        <v>208880</v>
      </c>
      <c r="E46" s="42"/>
      <c r="F46" s="42"/>
      <c r="G46" s="42"/>
      <c r="H46" s="42">
        <v>198880</v>
      </c>
      <c r="I46" s="42"/>
      <c r="J46" s="42">
        <v>198868.45</v>
      </c>
      <c r="K46" s="50">
        <f t="shared" si="15"/>
        <v>99.99419247787611</v>
      </c>
      <c r="L46" s="16">
        <f t="shared" si="14"/>
        <v>-11.549999999988358</v>
      </c>
    </row>
    <row r="47" spans="1:12" ht="21" customHeight="1">
      <c r="A47" s="56" t="s">
        <v>49</v>
      </c>
      <c r="B47" s="56"/>
      <c r="C47" s="51" t="s">
        <v>75</v>
      </c>
      <c r="D47" s="42">
        <v>15400</v>
      </c>
      <c r="E47" s="42"/>
      <c r="F47" s="42"/>
      <c r="G47" s="42"/>
      <c r="H47" s="42">
        <v>14500</v>
      </c>
      <c r="I47" s="42"/>
      <c r="J47" s="42">
        <v>14400</v>
      </c>
      <c r="K47" s="50">
        <f t="shared" si="15"/>
        <v>99.3103448275862</v>
      </c>
      <c r="L47" s="16">
        <f t="shared" si="14"/>
        <v>-100</v>
      </c>
    </row>
    <row r="48" spans="1:12" ht="19.5" customHeight="1">
      <c r="A48" s="56" t="s">
        <v>48</v>
      </c>
      <c r="B48" s="56"/>
      <c r="C48" s="51" t="s">
        <v>76</v>
      </c>
      <c r="D48" s="42">
        <v>410600</v>
      </c>
      <c r="E48" s="42"/>
      <c r="F48" s="42"/>
      <c r="G48" s="42"/>
      <c r="H48" s="42">
        <v>386500</v>
      </c>
      <c r="I48" s="42"/>
      <c r="J48" s="42">
        <v>386493.83</v>
      </c>
      <c r="K48" s="50">
        <f t="shared" si="15"/>
        <v>99.99840362225098</v>
      </c>
      <c r="L48" s="16">
        <f t="shared" si="14"/>
        <v>-6.169999999983702</v>
      </c>
    </row>
    <row r="49" spans="1:12" ht="19.5" customHeight="1">
      <c r="A49" s="56" t="s">
        <v>105</v>
      </c>
      <c r="B49" s="56"/>
      <c r="C49" s="51" t="s">
        <v>106</v>
      </c>
      <c r="D49" s="42">
        <v>82800</v>
      </c>
      <c r="E49" s="42"/>
      <c r="F49" s="42"/>
      <c r="G49" s="42"/>
      <c r="H49" s="42">
        <v>102500</v>
      </c>
      <c r="I49" s="42"/>
      <c r="J49" s="42">
        <v>102422.73</v>
      </c>
      <c r="K49" s="50">
        <f t="shared" si="15"/>
        <v>99.92461463414634</v>
      </c>
      <c r="L49" s="16">
        <f t="shared" si="14"/>
        <v>-77.27000000000407</v>
      </c>
    </row>
    <row r="50" spans="1:12" ht="19.5" customHeight="1">
      <c r="A50" s="56" t="s">
        <v>107</v>
      </c>
      <c r="B50" s="56"/>
      <c r="C50" s="51" t="s">
        <v>108</v>
      </c>
      <c r="D50" s="42">
        <v>14385</v>
      </c>
      <c r="E50" s="42"/>
      <c r="F50" s="42"/>
      <c r="G50" s="42"/>
      <c r="H50" s="42">
        <v>2185</v>
      </c>
      <c r="I50" s="42"/>
      <c r="J50" s="42">
        <v>2100</v>
      </c>
      <c r="K50" s="50">
        <f>J50/H50%</f>
        <v>96.10983981693363</v>
      </c>
      <c r="L50" s="16">
        <f t="shared" si="14"/>
        <v>-85</v>
      </c>
    </row>
    <row r="51" spans="1:12" ht="19.5" customHeight="1">
      <c r="A51" s="56" t="s">
        <v>109</v>
      </c>
      <c r="B51" s="56"/>
      <c r="C51" s="51" t="s">
        <v>91</v>
      </c>
      <c r="D51" s="42">
        <v>500</v>
      </c>
      <c r="E51" s="42"/>
      <c r="F51" s="42"/>
      <c r="G51" s="42"/>
      <c r="H51" s="42">
        <v>700</v>
      </c>
      <c r="I51" s="42"/>
      <c r="J51" s="42">
        <v>639</v>
      </c>
      <c r="K51" s="50">
        <f t="shared" si="15"/>
        <v>91.28571428571429</v>
      </c>
      <c r="L51" s="16">
        <f>J51-H51</f>
        <v>-61</v>
      </c>
    </row>
    <row r="52" spans="1:12" ht="19.5" customHeight="1">
      <c r="A52" s="56" t="s">
        <v>110</v>
      </c>
      <c r="B52" s="56"/>
      <c r="C52" s="51" t="s">
        <v>92</v>
      </c>
      <c r="D52" s="42">
        <v>4000</v>
      </c>
      <c r="E52" s="42"/>
      <c r="F52" s="42"/>
      <c r="G52" s="42"/>
      <c r="H52" s="42">
        <v>100</v>
      </c>
      <c r="I52" s="42"/>
      <c r="J52" s="42">
        <v>92.34</v>
      </c>
      <c r="K52" s="50">
        <f>J52/H52%</f>
        <v>92.34</v>
      </c>
      <c r="L52" s="16">
        <f aca="true" t="shared" si="16" ref="L52:L73">J52-H52</f>
        <v>-7.659999999999997</v>
      </c>
    </row>
    <row r="53" spans="1:12" ht="21" customHeight="1">
      <c r="A53" s="56" t="s">
        <v>111</v>
      </c>
      <c r="B53" s="56"/>
      <c r="C53" s="51" t="s">
        <v>112</v>
      </c>
      <c r="D53" s="42">
        <v>1548</v>
      </c>
      <c r="E53" s="42"/>
      <c r="F53" s="42"/>
      <c r="G53" s="42"/>
      <c r="H53" s="42">
        <v>1548</v>
      </c>
      <c r="I53" s="42"/>
      <c r="J53" s="42">
        <v>1546.32</v>
      </c>
      <c r="K53" s="50">
        <f>J53/H53%</f>
        <v>99.89147286821705</v>
      </c>
      <c r="L53" s="16">
        <f t="shared" si="16"/>
        <v>-1.6800000000000637</v>
      </c>
    </row>
    <row r="54" spans="1:12" ht="21" customHeight="1">
      <c r="A54" s="56" t="s">
        <v>111</v>
      </c>
      <c r="B54" s="56"/>
      <c r="C54" s="51" t="s">
        <v>113</v>
      </c>
      <c r="D54" s="42">
        <v>10000</v>
      </c>
      <c r="E54" s="42"/>
      <c r="F54" s="42"/>
      <c r="G54" s="42"/>
      <c r="H54" s="42">
        <v>10000</v>
      </c>
      <c r="I54" s="42"/>
      <c r="J54" s="42">
        <v>0</v>
      </c>
      <c r="K54" s="50">
        <f t="shared" si="15"/>
        <v>0</v>
      </c>
      <c r="L54" s="16">
        <f t="shared" si="16"/>
        <v>-10000</v>
      </c>
    </row>
    <row r="55" spans="1:12" ht="21" customHeight="1">
      <c r="A55" s="56" t="s">
        <v>44</v>
      </c>
      <c r="B55" s="56"/>
      <c r="C55" s="51" t="s">
        <v>77</v>
      </c>
      <c r="D55" s="42">
        <v>216576</v>
      </c>
      <c r="E55" s="42"/>
      <c r="F55" s="42"/>
      <c r="G55" s="42"/>
      <c r="H55" s="42">
        <v>212092.65</v>
      </c>
      <c r="I55" s="42"/>
      <c r="J55" s="42">
        <v>212092.65</v>
      </c>
      <c r="K55" s="50">
        <f t="shared" si="15"/>
        <v>100</v>
      </c>
      <c r="L55" s="16">
        <f t="shared" si="16"/>
        <v>0</v>
      </c>
    </row>
    <row r="56" spans="1:12" ht="42" customHeight="1">
      <c r="A56" s="56" t="s">
        <v>103</v>
      </c>
      <c r="B56" s="56"/>
      <c r="C56" s="51" t="s">
        <v>128</v>
      </c>
      <c r="D56" s="42">
        <v>0</v>
      </c>
      <c r="E56" s="42"/>
      <c r="F56" s="42"/>
      <c r="G56" s="42"/>
      <c r="H56" s="42">
        <v>1550.25</v>
      </c>
      <c r="I56" s="42"/>
      <c r="J56" s="42">
        <v>1550.25</v>
      </c>
      <c r="K56" s="50">
        <f t="shared" si="15"/>
        <v>100</v>
      </c>
      <c r="L56" s="16">
        <f t="shared" si="16"/>
        <v>0</v>
      </c>
    </row>
    <row r="57" spans="1:12" ht="19.5" customHeight="1">
      <c r="A57" s="56" t="s">
        <v>45</v>
      </c>
      <c r="B57" s="56"/>
      <c r="C57" s="51" t="s">
        <v>78</v>
      </c>
      <c r="D57" s="42">
        <v>61086</v>
      </c>
      <c r="E57" s="42"/>
      <c r="F57" s="42"/>
      <c r="G57" s="42"/>
      <c r="H57" s="42">
        <v>64019.1</v>
      </c>
      <c r="I57" s="42"/>
      <c r="J57" s="42">
        <v>64019.1</v>
      </c>
      <c r="K57" s="50">
        <f t="shared" si="15"/>
        <v>100</v>
      </c>
      <c r="L57" s="16">
        <f t="shared" si="16"/>
        <v>0</v>
      </c>
    </row>
    <row r="58" spans="1:12" ht="19.5" customHeight="1">
      <c r="A58" s="56" t="s">
        <v>49</v>
      </c>
      <c r="B58" s="56"/>
      <c r="C58" s="51" t="s">
        <v>79</v>
      </c>
      <c r="D58" s="42">
        <v>1596576</v>
      </c>
      <c r="E58" s="42"/>
      <c r="F58" s="42"/>
      <c r="G58" s="42"/>
      <c r="H58" s="42">
        <v>2196576</v>
      </c>
      <c r="I58" s="42"/>
      <c r="J58" s="42">
        <v>2196576</v>
      </c>
      <c r="K58" s="50">
        <f t="shared" si="15"/>
        <v>100.00000000000001</v>
      </c>
      <c r="L58" s="16">
        <f t="shared" si="16"/>
        <v>0</v>
      </c>
    </row>
    <row r="59" spans="1:12" ht="19.5" customHeight="1">
      <c r="A59" s="56" t="s">
        <v>48</v>
      </c>
      <c r="B59" s="56"/>
      <c r="C59" s="51" t="s">
        <v>114</v>
      </c>
      <c r="D59" s="42">
        <v>1000</v>
      </c>
      <c r="E59" s="42"/>
      <c r="F59" s="42"/>
      <c r="G59" s="42"/>
      <c r="H59" s="42">
        <v>1000</v>
      </c>
      <c r="I59" s="42"/>
      <c r="J59" s="42">
        <v>0</v>
      </c>
      <c r="K59" s="50">
        <f t="shared" si="15"/>
        <v>0</v>
      </c>
      <c r="L59" s="16">
        <f t="shared" si="16"/>
        <v>-1000</v>
      </c>
    </row>
    <row r="60" spans="1:12" ht="21" customHeight="1">
      <c r="A60" s="57" t="s">
        <v>49</v>
      </c>
      <c r="B60" s="58"/>
      <c r="C60" s="51" t="s">
        <v>85</v>
      </c>
      <c r="D60" s="42">
        <v>360102</v>
      </c>
      <c r="E60" s="42"/>
      <c r="F60" s="42"/>
      <c r="G60" s="42"/>
      <c r="H60" s="42">
        <v>474902</v>
      </c>
      <c r="I60" s="42"/>
      <c r="J60" s="42">
        <v>251352.47</v>
      </c>
      <c r="K60" s="50">
        <f t="shared" si="15"/>
        <v>52.92722919676059</v>
      </c>
      <c r="L60" s="16">
        <f t="shared" si="16"/>
        <v>-223549.53</v>
      </c>
    </row>
    <row r="61" spans="1:12" ht="21" customHeight="1">
      <c r="A61" s="56" t="s">
        <v>48</v>
      </c>
      <c r="B61" s="56"/>
      <c r="C61" s="51" t="s">
        <v>115</v>
      </c>
      <c r="D61" s="42">
        <v>0</v>
      </c>
      <c r="E61" s="42"/>
      <c r="F61" s="42"/>
      <c r="G61" s="42"/>
      <c r="H61" s="42">
        <v>83700</v>
      </c>
      <c r="I61" s="42"/>
      <c r="J61" s="42">
        <v>82100</v>
      </c>
      <c r="K61" s="50">
        <f t="shared" si="15"/>
        <v>98.08841099163679</v>
      </c>
      <c r="L61" s="16">
        <f t="shared" si="16"/>
        <v>-1600</v>
      </c>
    </row>
    <row r="62" spans="1:12" ht="21" customHeight="1">
      <c r="A62" s="57" t="s">
        <v>93</v>
      </c>
      <c r="B62" s="58"/>
      <c r="C62" s="51" t="s">
        <v>94</v>
      </c>
      <c r="D62" s="42">
        <v>110678</v>
      </c>
      <c r="E62" s="42"/>
      <c r="F62" s="42"/>
      <c r="G62" s="42"/>
      <c r="H62" s="42">
        <v>348678</v>
      </c>
      <c r="I62" s="42"/>
      <c r="J62" s="42">
        <v>215184</v>
      </c>
      <c r="K62" s="50">
        <f t="shared" si="15"/>
        <v>61.71424638204876</v>
      </c>
      <c r="L62" s="16">
        <f t="shared" si="16"/>
        <v>-133494</v>
      </c>
    </row>
    <row r="63" spans="1:12" ht="21" customHeight="1">
      <c r="A63" s="57" t="s">
        <v>107</v>
      </c>
      <c r="B63" s="58"/>
      <c r="C63" s="51" t="s">
        <v>116</v>
      </c>
      <c r="D63" s="42">
        <v>13000</v>
      </c>
      <c r="E63" s="42"/>
      <c r="F63" s="42"/>
      <c r="G63" s="42"/>
      <c r="H63" s="42">
        <v>13000</v>
      </c>
      <c r="I63" s="42"/>
      <c r="J63" s="42">
        <v>8300</v>
      </c>
      <c r="K63" s="50">
        <f t="shared" si="15"/>
        <v>63.84615384615385</v>
      </c>
      <c r="L63" s="16">
        <f t="shared" si="16"/>
        <v>-4700</v>
      </c>
    </row>
    <row r="64" spans="1:12" ht="21" customHeight="1">
      <c r="A64" s="57" t="s">
        <v>93</v>
      </c>
      <c r="B64" s="58"/>
      <c r="C64" s="51" t="s">
        <v>117</v>
      </c>
      <c r="D64" s="42">
        <v>0</v>
      </c>
      <c r="E64" s="42"/>
      <c r="F64" s="42"/>
      <c r="G64" s="42"/>
      <c r="H64" s="42">
        <v>1200000</v>
      </c>
      <c r="I64" s="42"/>
      <c r="J64" s="42">
        <v>1200000</v>
      </c>
      <c r="K64" s="50">
        <f t="shared" si="15"/>
        <v>100</v>
      </c>
      <c r="L64" s="16">
        <f t="shared" si="16"/>
        <v>0</v>
      </c>
    </row>
    <row r="65" spans="1:12" ht="21" customHeight="1">
      <c r="A65" s="57" t="s">
        <v>93</v>
      </c>
      <c r="B65" s="58"/>
      <c r="C65" s="51" t="s">
        <v>118</v>
      </c>
      <c r="D65" s="42">
        <v>0</v>
      </c>
      <c r="E65" s="42"/>
      <c r="F65" s="42"/>
      <c r="G65" s="42"/>
      <c r="H65" s="42">
        <v>12122</v>
      </c>
      <c r="I65" s="42"/>
      <c r="J65" s="42">
        <v>12121.21</v>
      </c>
      <c r="K65" s="50">
        <f t="shared" si="15"/>
        <v>99.99348292360996</v>
      </c>
      <c r="L65" s="16">
        <f t="shared" si="16"/>
        <v>-0.7900000000008731</v>
      </c>
    </row>
    <row r="66" spans="1:12" ht="21" customHeight="1">
      <c r="A66" s="56" t="s">
        <v>46</v>
      </c>
      <c r="B66" s="56"/>
      <c r="C66" s="51" t="s">
        <v>86</v>
      </c>
      <c r="D66" s="42">
        <v>52380</v>
      </c>
      <c r="E66" s="42"/>
      <c r="F66" s="42"/>
      <c r="G66" s="42"/>
      <c r="H66" s="42">
        <v>52380</v>
      </c>
      <c r="I66" s="42"/>
      <c r="J66" s="42">
        <v>51187.95</v>
      </c>
      <c r="K66" s="50">
        <f t="shared" si="15"/>
        <v>97.72422680412372</v>
      </c>
      <c r="L66" s="16">
        <f t="shared" si="16"/>
        <v>-1192.050000000003</v>
      </c>
    </row>
    <row r="67" spans="1:12" ht="21" customHeight="1">
      <c r="A67" s="57" t="s">
        <v>129</v>
      </c>
      <c r="B67" s="58"/>
      <c r="C67" s="51" t="s">
        <v>130</v>
      </c>
      <c r="D67" s="42">
        <v>0</v>
      </c>
      <c r="E67" s="42"/>
      <c r="F67" s="42"/>
      <c r="G67" s="42"/>
      <c r="H67" s="42">
        <v>33000</v>
      </c>
      <c r="I67" s="42"/>
      <c r="J67" s="42">
        <v>32497.88</v>
      </c>
      <c r="K67" s="50">
        <f t="shared" si="15"/>
        <v>98.47842424242424</v>
      </c>
      <c r="L67" s="16">
        <f t="shared" si="16"/>
        <v>-502.119999999999</v>
      </c>
    </row>
    <row r="68" spans="1:12" ht="21" customHeight="1">
      <c r="A68" s="57" t="s">
        <v>95</v>
      </c>
      <c r="B68" s="58"/>
      <c r="C68" s="51" t="s">
        <v>96</v>
      </c>
      <c r="D68" s="42">
        <v>152740</v>
      </c>
      <c r="E68" s="42"/>
      <c r="F68" s="42"/>
      <c r="G68" s="42"/>
      <c r="H68" s="42">
        <v>252740</v>
      </c>
      <c r="I68" s="42"/>
      <c r="J68" s="42">
        <v>231884.01</v>
      </c>
      <c r="K68" s="50">
        <f t="shared" si="15"/>
        <v>91.74804542217298</v>
      </c>
      <c r="L68" s="16">
        <f t="shared" si="16"/>
        <v>-20855.98999999999</v>
      </c>
    </row>
    <row r="69" spans="1:12" ht="21" customHeight="1">
      <c r="A69" s="61" t="s">
        <v>49</v>
      </c>
      <c r="B69" s="62"/>
      <c r="C69" s="51" t="s">
        <v>87</v>
      </c>
      <c r="D69" s="42">
        <v>441600</v>
      </c>
      <c r="E69" s="42"/>
      <c r="F69" s="42"/>
      <c r="G69" s="42"/>
      <c r="H69" s="42">
        <v>1148703</v>
      </c>
      <c r="I69" s="42"/>
      <c r="J69" s="42">
        <v>543060.28</v>
      </c>
      <c r="K69" s="50">
        <f t="shared" si="15"/>
        <v>47.27595209553731</v>
      </c>
      <c r="L69" s="16">
        <f t="shared" si="16"/>
        <v>-605642.72</v>
      </c>
    </row>
    <row r="70" spans="1:12" ht="22.5" customHeight="1">
      <c r="A70" s="57" t="s">
        <v>48</v>
      </c>
      <c r="B70" s="58"/>
      <c r="C70" s="51" t="s">
        <v>88</v>
      </c>
      <c r="D70" s="42">
        <v>39000</v>
      </c>
      <c r="E70" s="42"/>
      <c r="F70" s="42"/>
      <c r="G70" s="42"/>
      <c r="H70" s="42">
        <v>119600</v>
      </c>
      <c r="I70" s="42"/>
      <c r="J70" s="42">
        <v>85113</v>
      </c>
      <c r="K70" s="50">
        <f>J70/H70%</f>
        <v>71.16471571906355</v>
      </c>
      <c r="L70" s="16">
        <f t="shared" si="16"/>
        <v>-34487</v>
      </c>
    </row>
    <row r="71" spans="1:12" s="33" customFormat="1" ht="17.25" customHeight="1">
      <c r="A71" s="57" t="s">
        <v>119</v>
      </c>
      <c r="B71" s="58"/>
      <c r="C71" s="51" t="s">
        <v>120</v>
      </c>
      <c r="D71" s="42">
        <v>0</v>
      </c>
      <c r="E71" s="42"/>
      <c r="F71" s="42"/>
      <c r="G71" s="42"/>
      <c r="H71" s="42">
        <v>70000</v>
      </c>
      <c r="I71" s="42"/>
      <c r="J71" s="42">
        <v>68880</v>
      </c>
      <c r="K71" s="50">
        <f>J71/H71%</f>
        <v>98.4</v>
      </c>
      <c r="L71" s="16">
        <f t="shared" si="16"/>
        <v>-1120</v>
      </c>
    </row>
    <row r="72" spans="1:12" s="33" customFormat="1" ht="17.25" customHeight="1">
      <c r="A72" s="57" t="s">
        <v>93</v>
      </c>
      <c r="B72" s="58"/>
      <c r="C72" s="51" t="s">
        <v>131</v>
      </c>
      <c r="D72" s="42">
        <v>0</v>
      </c>
      <c r="E72" s="42"/>
      <c r="F72" s="42"/>
      <c r="G72" s="42"/>
      <c r="H72" s="42">
        <v>208000</v>
      </c>
      <c r="I72" s="42"/>
      <c r="J72" s="42">
        <v>198223</v>
      </c>
      <c r="K72" s="50">
        <f>J72/H72%</f>
        <v>95.29951923076923</v>
      </c>
      <c r="L72" s="16"/>
    </row>
    <row r="73" spans="1:12" s="33" customFormat="1" ht="16.5">
      <c r="A73" s="56" t="s">
        <v>105</v>
      </c>
      <c r="B73" s="56"/>
      <c r="C73" s="51" t="s">
        <v>121</v>
      </c>
      <c r="D73" s="42">
        <v>0</v>
      </c>
      <c r="E73" s="42"/>
      <c r="F73" s="42"/>
      <c r="G73" s="42"/>
      <c r="H73" s="42">
        <v>400000</v>
      </c>
      <c r="I73" s="42"/>
      <c r="J73" s="42">
        <v>396000</v>
      </c>
      <c r="K73" s="50">
        <f t="shared" si="15"/>
        <v>99</v>
      </c>
      <c r="L73" s="16">
        <f t="shared" si="16"/>
        <v>-4000</v>
      </c>
    </row>
    <row r="74" spans="1:12" s="33" customFormat="1" ht="16.5">
      <c r="A74" s="57" t="s">
        <v>132</v>
      </c>
      <c r="B74" s="58"/>
      <c r="C74" s="51" t="s">
        <v>133</v>
      </c>
      <c r="D74" s="42">
        <v>0</v>
      </c>
      <c r="E74" s="42"/>
      <c r="F74" s="42"/>
      <c r="G74" s="42"/>
      <c r="H74" s="42">
        <v>10000</v>
      </c>
      <c r="I74" s="42"/>
      <c r="J74" s="42">
        <v>9666</v>
      </c>
      <c r="K74" s="50">
        <f t="shared" si="15"/>
        <v>96.66</v>
      </c>
      <c r="L74" s="16"/>
    </row>
    <row r="75" spans="1:11" ht="18">
      <c r="A75" s="57" t="s">
        <v>107</v>
      </c>
      <c r="B75" s="58"/>
      <c r="C75" s="51" t="s">
        <v>122</v>
      </c>
      <c r="D75" s="42">
        <v>335000</v>
      </c>
      <c r="E75" s="42"/>
      <c r="F75" s="42"/>
      <c r="G75" s="42"/>
      <c r="H75" s="42">
        <v>182321</v>
      </c>
      <c r="I75" s="42"/>
      <c r="J75" s="42">
        <v>65327.35</v>
      </c>
      <c r="K75" s="50">
        <f>J75/H75%</f>
        <v>35.83095200223781</v>
      </c>
    </row>
    <row r="76" spans="1:11" ht="18">
      <c r="A76" s="57" t="s">
        <v>123</v>
      </c>
      <c r="B76" s="58"/>
      <c r="C76" s="51" t="s">
        <v>124</v>
      </c>
      <c r="D76" s="42">
        <v>0</v>
      </c>
      <c r="E76" s="42"/>
      <c r="F76" s="42"/>
      <c r="G76" s="42"/>
      <c r="H76" s="42">
        <v>10000</v>
      </c>
      <c r="I76" s="42"/>
      <c r="J76" s="42">
        <v>1320</v>
      </c>
      <c r="K76" s="50">
        <f>J76/H76%</f>
        <v>13.2</v>
      </c>
    </row>
    <row r="77" spans="1:11" ht="18">
      <c r="A77" s="61" t="s">
        <v>109</v>
      </c>
      <c r="B77" s="62"/>
      <c r="C77" s="51" t="s">
        <v>97</v>
      </c>
      <c r="D77" s="42">
        <v>9000</v>
      </c>
      <c r="E77" s="42"/>
      <c r="F77" s="42"/>
      <c r="G77" s="42"/>
      <c r="H77" s="42">
        <v>9000</v>
      </c>
      <c r="I77" s="42"/>
      <c r="J77" s="42">
        <v>4875</v>
      </c>
      <c r="K77" s="50">
        <f>J77/H77%</f>
        <v>54.166666666666664</v>
      </c>
    </row>
    <row r="78" spans="1:11" ht="18">
      <c r="A78" s="61" t="s">
        <v>49</v>
      </c>
      <c r="B78" s="62"/>
      <c r="C78" s="51" t="s">
        <v>125</v>
      </c>
      <c r="D78" s="42">
        <v>50000</v>
      </c>
      <c r="E78" s="42"/>
      <c r="F78" s="42"/>
      <c r="G78" s="42"/>
      <c r="H78" s="42">
        <v>50000</v>
      </c>
      <c r="I78" s="42"/>
      <c r="J78" s="42">
        <v>0</v>
      </c>
      <c r="K78" s="50">
        <f t="shared" si="15"/>
        <v>0</v>
      </c>
    </row>
    <row r="79" spans="1:11" ht="18">
      <c r="A79" s="56" t="s">
        <v>48</v>
      </c>
      <c r="B79" s="56"/>
      <c r="C79" s="51" t="s">
        <v>80</v>
      </c>
      <c r="D79" s="42">
        <v>34000</v>
      </c>
      <c r="E79" s="42"/>
      <c r="F79" s="42"/>
      <c r="G79" s="42"/>
      <c r="H79" s="42">
        <v>34000</v>
      </c>
      <c r="I79" s="42"/>
      <c r="J79" s="42">
        <v>4248</v>
      </c>
      <c r="K79" s="50">
        <f>J79/H79%</f>
        <v>12.494117647058824</v>
      </c>
    </row>
    <row r="80" spans="1:11" ht="18">
      <c r="A80" s="56" t="s">
        <v>81</v>
      </c>
      <c r="B80" s="56"/>
      <c r="C80" s="51" t="s">
        <v>82</v>
      </c>
      <c r="D80" s="42">
        <v>21000</v>
      </c>
      <c r="E80" s="42"/>
      <c r="F80" s="42"/>
      <c r="G80" s="42"/>
      <c r="H80" s="42">
        <v>21000</v>
      </c>
      <c r="I80" s="42"/>
      <c r="J80" s="42">
        <v>21000</v>
      </c>
      <c r="K80" s="50">
        <f t="shared" si="15"/>
        <v>100</v>
      </c>
    </row>
    <row r="81" spans="1:11" ht="18">
      <c r="A81" s="59" t="s">
        <v>7</v>
      </c>
      <c r="B81" s="59"/>
      <c r="C81" s="52"/>
      <c r="D81" s="53">
        <f aca="true" t="shared" si="17" ref="D81:J81">SUM(D42:D80)</f>
        <v>5734738</v>
      </c>
      <c r="E81" s="53">
        <f t="shared" si="17"/>
        <v>0</v>
      </c>
      <c r="F81" s="53">
        <f t="shared" si="17"/>
        <v>0</v>
      </c>
      <c r="G81" s="53">
        <f t="shared" si="17"/>
        <v>0</v>
      </c>
      <c r="H81" s="53">
        <f t="shared" si="17"/>
        <v>9466384</v>
      </c>
      <c r="I81" s="53">
        <f t="shared" si="17"/>
        <v>0</v>
      </c>
      <c r="J81" s="53">
        <f t="shared" si="17"/>
        <v>8203855.249999999</v>
      </c>
      <c r="K81" s="54">
        <f>J81/H81%</f>
        <v>86.6630304665435</v>
      </c>
    </row>
    <row r="82" spans="1:11" ht="18">
      <c r="A82" s="59" t="s">
        <v>1</v>
      </c>
      <c r="B82" s="59"/>
      <c r="C82" s="52"/>
      <c r="D82" s="53">
        <f>D40-D81</f>
        <v>0</v>
      </c>
      <c r="E82" s="53">
        <f>E40-E81</f>
        <v>0</v>
      </c>
      <c r="F82" s="53">
        <f>F40-F81</f>
        <v>0</v>
      </c>
      <c r="G82" s="53">
        <f>G40-G81</f>
        <v>0</v>
      </c>
      <c r="H82" s="53">
        <f>-H40+H81</f>
        <v>769146</v>
      </c>
      <c r="I82" s="53">
        <f>-I40+I81</f>
        <v>-8792004.379999999</v>
      </c>
      <c r="J82" s="53">
        <f>-J40+J81</f>
        <v>-588149.1299999999</v>
      </c>
      <c r="K82" s="41"/>
    </row>
    <row r="83" spans="1:11" ht="18.75">
      <c r="A83" s="3"/>
      <c r="B83" s="70"/>
      <c r="C83" s="70"/>
      <c r="D83" s="6"/>
      <c r="E83" s="7"/>
      <c r="F83" s="7"/>
      <c r="G83" s="9">
        <f>E83+F83</f>
        <v>0</v>
      </c>
      <c r="H83" s="7"/>
      <c r="I83" s="7"/>
      <c r="J83" s="7"/>
      <c r="K83" s="11"/>
    </row>
    <row r="84" spans="1:11" ht="18.75">
      <c r="A84" s="4"/>
      <c r="B84" s="70"/>
      <c r="C84" s="70"/>
      <c r="D84" s="6"/>
      <c r="E84" s="7"/>
      <c r="F84" s="7"/>
      <c r="G84" s="9">
        <f>E84+F84</f>
        <v>0</v>
      </c>
      <c r="H84" s="7"/>
      <c r="I84" s="7"/>
      <c r="J84" s="7"/>
      <c r="K84" s="11"/>
    </row>
  </sheetData>
  <sheetProtection/>
  <mergeCells count="82">
    <mergeCell ref="A56:B56"/>
    <mergeCell ref="A67:B67"/>
    <mergeCell ref="A72:B72"/>
    <mergeCell ref="A74:B74"/>
    <mergeCell ref="A75:B75"/>
    <mergeCell ref="A76:B76"/>
    <mergeCell ref="A77:B77"/>
    <mergeCell ref="A78:B78"/>
    <mergeCell ref="A79:B79"/>
    <mergeCell ref="A80:B80"/>
    <mergeCell ref="A63:B63"/>
    <mergeCell ref="B83:C83"/>
    <mergeCell ref="A65:B65"/>
    <mergeCell ref="A70:B70"/>
    <mergeCell ref="A71:B71"/>
    <mergeCell ref="B84:C84"/>
    <mergeCell ref="A81:B81"/>
    <mergeCell ref="A82:B82"/>
    <mergeCell ref="D1:J1"/>
    <mergeCell ref="A73:B73"/>
    <mergeCell ref="A68:B68"/>
    <mergeCell ref="A69:B69"/>
    <mergeCell ref="A45:B45"/>
    <mergeCell ref="A64:B64"/>
    <mergeCell ref="A58:B58"/>
    <mergeCell ref="A19:B19"/>
    <mergeCell ref="A27:B27"/>
    <mergeCell ref="A32:B32"/>
    <mergeCell ref="A62:B62"/>
    <mergeCell ref="A59:B59"/>
    <mergeCell ref="A60:B60"/>
    <mergeCell ref="A61:B61"/>
    <mergeCell ref="A39:B39"/>
    <mergeCell ref="A52:B52"/>
    <mergeCell ref="A55:B55"/>
    <mergeCell ref="A57:B57"/>
    <mergeCell ref="A18:B18"/>
    <mergeCell ref="A28:B28"/>
    <mergeCell ref="A31:B31"/>
    <mergeCell ref="A34:B34"/>
    <mergeCell ref="A7:G7"/>
    <mergeCell ref="A9:B9"/>
    <mergeCell ref="A13:B13"/>
    <mergeCell ref="A16:B16"/>
    <mergeCell ref="A17:B17"/>
    <mergeCell ref="A12:B12"/>
    <mergeCell ref="A8:C8"/>
    <mergeCell ref="A10:B10"/>
    <mergeCell ref="A20:B20"/>
    <mergeCell ref="A66:B66"/>
    <mergeCell ref="A15:B15"/>
    <mergeCell ref="A23:B23"/>
    <mergeCell ref="A21:B21"/>
    <mergeCell ref="A22:B22"/>
    <mergeCell ref="A47:B47"/>
    <mergeCell ref="B1:C1"/>
    <mergeCell ref="A30:B30"/>
    <mergeCell ref="A25:B25"/>
    <mergeCell ref="A29:B29"/>
    <mergeCell ref="A24:B24"/>
    <mergeCell ref="A26:B26"/>
    <mergeCell ref="A14:B14"/>
    <mergeCell ref="A5:K5"/>
    <mergeCell ref="A6:K6"/>
    <mergeCell ref="A11:B11"/>
    <mergeCell ref="A33:B33"/>
    <mergeCell ref="A35:B35"/>
    <mergeCell ref="A44:B44"/>
    <mergeCell ref="A53:B53"/>
    <mergeCell ref="A48:B48"/>
    <mergeCell ref="A41:B41"/>
    <mergeCell ref="A50:B50"/>
    <mergeCell ref="A51:B51"/>
    <mergeCell ref="A43:B43"/>
    <mergeCell ref="A40:B40"/>
    <mergeCell ref="A37:B37"/>
    <mergeCell ref="A38:B38"/>
    <mergeCell ref="A36:B36"/>
    <mergeCell ref="A54:B54"/>
    <mergeCell ref="A46:B46"/>
    <mergeCell ref="A49:B49"/>
    <mergeCell ref="A42:B42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2015-04-07T09:17:13Z</cp:lastPrinted>
  <dcterms:created xsi:type="dcterms:W3CDTF">1996-10-08T23:32:33Z</dcterms:created>
  <dcterms:modified xsi:type="dcterms:W3CDTF">2020-05-25T23:51:40Z</dcterms:modified>
  <cp:category/>
  <cp:version/>
  <cp:contentType/>
  <cp:contentStatus/>
</cp:coreProperties>
</file>