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2019" sheetId="1" r:id="rId1"/>
  </sheets>
  <definedNames>
    <definedName name="_xlnm.Print_Titles" localSheetId="0">'2019'!$10:$10</definedName>
    <definedName name="_xlnm.Print_Area" localSheetId="0">'2019'!$A$1:$K$45</definedName>
  </definedNames>
  <calcPr fullCalcOnLoad="1"/>
</workbook>
</file>

<file path=xl/sharedStrings.xml><?xml version="1.0" encoding="utf-8"?>
<sst xmlns="http://schemas.openxmlformats.org/spreadsheetml/2006/main" count="89" uniqueCount="86">
  <si>
    <t xml:space="preserve">Субвенции бюджетам субъектов Российской Федерации и муниципальных образований </t>
  </si>
  <si>
    <t>Наименование показателей</t>
  </si>
  <si>
    <t>НАЛОГИ НА СОВОКУПНЫЙ ДОХОД</t>
  </si>
  <si>
    <t>Единый сельскохозяйственный налог</t>
  </si>
  <si>
    <t>НАЛОГИ НА ИМУЩЕСТВО</t>
  </si>
  <si>
    <t>План 1 полугодия 2006 года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</si>
  <si>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</si>
  <si>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</si>
  <si>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</si>
  <si>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ВСЕГО ДОХОДОВ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</si>
  <si>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</si>
  <si>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</si>
  <si>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1 квартал</t>
  </si>
  <si>
    <t>2 квартал</t>
  </si>
  <si>
    <t>Прочие доходы от оказания платных услуг и компенсации затрат государства</t>
  </si>
  <si>
    <t>ДОХОДЫ</t>
  </si>
  <si>
    <t>НАЛОГИ НА ПРИБЫЛЬ, ДОХОДЫ</t>
  </si>
  <si>
    <t>Финансирование за 2006 год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</si>
  <si>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</si>
  <si>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</si>
  <si>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</si>
  <si>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</si>
  <si>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</si>
  <si>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</si>
  <si>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</si>
  <si>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</si>
  <si>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</si>
  <si>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000 2 00 00000 00 0000 000</t>
  </si>
  <si>
    <t>000 2 02 00000 00 0000 000</t>
  </si>
  <si>
    <t xml:space="preserve">Показатели </t>
  </si>
  <si>
    <t>Код доходов</t>
  </si>
  <si>
    <t>182 1 01 02030 01 0000 110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</si>
  <si>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</si>
  <si>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</si>
  <si>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Приложение 3</t>
  </si>
  <si>
    <t>по кодам видов доходов, подвидов доходов, классификации операций сектора государственного управления</t>
  </si>
  <si>
    <t>182 1 05 03010 01 0000 110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</si>
  <si>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</si>
  <si>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</si>
  <si>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</si>
  <si>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</si>
  <si>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</si>
  <si>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</si>
  <si>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 xml:space="preserve">Дотации бюджетам субъектов Российской Федерации и муниципальных образований </t>
  </si>
  <si>
    <t>Григорьевского сельского поселения</t>
  </si>
  <si>
    <t>960 1 08 04020 01 1000 110</t>
  </si>
  <si>
    <t>960 1 11 05035 10 0000 120</t>
  </si>
  <si>
    <t>960 1 13 01995 10 0000 130</t>
  </si>
  <si>
    <t>Земельный налог  с организаций, обладающих земельным участком, расположенным в границах сельских поселений</t>
  </si>
  <si>
    <t>182 1 06 06033 10 0000 110</t>
  </si>
  <si>
    <t>Земельный налог  с физических лиц, обладающих земельным участком, расположенным в границах сельских поселений</t>
  </si>
  <si>
    <t>182 1 06 06043 10 0000 110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</si>
  <si>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</si>
  <si>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</si>
  <si>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</si>
  <si>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</si>
  <si>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</si>
  <si>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</si>
  <si>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951 1 16 51040 02 0000 140</t>
  </si>
  <si>
    <t>ПРОЧИЕ НЕНАОГОВЫЕ ДОХОДЫ</t>
  </si>
  <si>
    <t>000 1 17 00000 00 0000 000</t>
  </si>
  <si>
    <t>Невыясненные поступления в бюджета сельских поселений</t>
  </si>
  <si>
    <t>960 1 17 01050 10 0000 180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</si>
  <si>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</si>
  <si>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</si>
  <si>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</si>
  <si>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182 1 16 90050 10 6000 140</t>
  </si>
  <si>
    <t>Дотации бюджетам сельских поселений на выравнивание уровней бюджетной обеспеченности</t>
  </si>
  <si>
    <t>960 1 13 02995 10 0000 130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</si>
  <si>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</si>
  <si>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доходов бюджета Григорьевского сельского поселения за 2019 год</t>
  </si>
  <si>
    <t>Бюджет                     2019 года</t>
  </si>
  <si>
    <t>Уточненный бюджет                   2019 года</t>
  </si>
  <si>
    <t>000 2 02 15000 00 0000 150</t>
  </si>
  <si>
    <t>000 2 02 15001 10 0000 150</t>
  </si>
  <si>
    <t>Субсидии бюджетам субъектов Российской Федерации и муниципальных образований (межбюджетные субсидии)</t>
  </si>
  <si>
    <t>000 2 02 20000 00 0000 150</t>
  </si>
  <si>
    <t>Прочие субсидии бюджетам сельких поселений</t>
  </si>
  <si>
    <t>000 2 02 29999 13 0000 150</t>
  </si>
  <si>
    <t>000 2 02 35000 00 0000 150</t>
  </si>
  <si>
    <t>960 2 02 35118 10 0000 150</t>
  </si>
  <si>
    <t>000 2 02 49000 00 0000 150</t>
  </si>
  <si>
    <t>000 2 02 40014 10 0000 150</t>
  </si>
  <si>
    <t>960 2 02 49999 10 0000 150</t>
  </si>
  <si>
    <t>Кассовое исполнение              за 2019 год</t>
  </si>
  <si>
    <t>к решению от 27.05.2020 №7 Муниципального комитета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</si>
</sst>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</numFmts>
  <fonts count="50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8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18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" fontId="15" fillId="0" borderId="0" xfId="0" applyNumberFormat="1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wrapText="1"/>
    </xf>
    <xf numFmtId="184" fontId="9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84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" fontId="12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wrapText="1"/>
    </xf>
    <xf numFmtId="184" fontId="9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4" fontId="8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14" fillId="0" borderId="0" xfId="0" applyFont="1" applyFill="1" applyAlignment="1">
      <alignment horizontal="right" vertical="top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5"/>
  <sheetViews>
    <sheetView tabSelected="1" view="pageBreakPreview" zoomScale="85" zoomScaleNormal="90" zoomScaleSheetLayoutView="85" zoomScalePageLayoutView="0" workbookViewId="0" topLeftCell="A1">
      <selection activeCell="A6" sqref="A6:K6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24.28125" style="17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5" customWidth="1"/>
    <col min="12" max="12" width="17.7109375" style="9" hidden="1" customWidth="1"/>
    <col min="13" max="16384" width="9.140625" style="1" customWidth="1"/>
  </cols>
  <sheetData>
    <row r="1" spans="1:12" s="2" customFormat="1" ht="25.5" customHeight="1">
      <c r="A1" s="12"/>
      <c r="B1" s="40"/>
      <c r="C1" s="40"/>
      <c r="D1" s="25" t="s">
        <v>34</v>
      </c>
      <c r="E1" s="25"/>
      <c r="F1" s="25"/>
      <c r="G1" s="25"/>
      <c r="H1" s="25"/>
      <c r="I1" s="25"/>
      <c r="J1" s="25"/>
      <c r="K1" s="25"/>
      <c r="L1" s="8"/>
    </row>
    <row r="2" spans="1:12" s="2" customFormat="1" ht="21.75" customHeight="1">
      <c r="A2" s="12"/>
      <c r="B2" s="13"/>
      <c r="C2" s="16"/>
      <c r="D2" s="25" t="s">
        <v>85</v>
      </c>
      <c r="E2" s="25"/>
      <c r="F2" s="25"/>
      <c r="G2" s="25"/>
      <c r="H2" s="25"/>
      <c r="I2" s="25"/>
      <c r="J2" s="25"/>
      <c r="K2" s="25"/>
      <c r="L2" s="8"/>
    </row>
    <row r="3" spans="1:12" s="2" customFormat="1" ht="23.25" customHeight="1">
      <c r="A3" s="12"/>
      <c r="B3" s="13"/>
      <c r="C3" s="16"/>
      <c r="D3" s="25" t="s">
        <v>44</v>
      </c>
      <c r="E3" s="25"/>
      <c r="F3" s="25"/>
      <c r="G3" s="25"/>
      <c r="H3" s="25"/>
      <c r="I3" s="25"/>
      <c r="J3" s="25"/>
      <c r="K3" s="25"/>
      <c r="L3" s="8"/>
    </row>
    <row r="4" spans="1:12" s="2" customFormat="1" ht="25.5" customHeight="1">
      <c r="A4" s="12"/>
      <c r="B4" s="13"/>
      <c r="C4" s="16"/>
      <c r="D4" s="14"/>
      <c r="E4" s="14"/>
      <c r="F4" s="14"/>
      <c r="G4" s="14"/>
      <c r="H4" s="14"/>
      <c r="I4" s="14"/>
      <c r="J4" s="11"/>
      <c r="K4" s="15"/>
      <c r="L4" s="8"/>
    </row>
    <row r="5" spans="1:45" s="2" customFormat="1" ht="19.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45" s="2" customFormat="1" ht="19.5" customHeight="1">
      <c r="A6" s="44" t="s">
        <v>70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s="2" customFormat="1" ht="19.5" customHeight="1">
      <c r="A7" s="44" t="s">
        <v>35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11" ht="22.5" customHeight="1">
      <c r="A8" s="50"/>
      <c r="B8" s="50"/>
      <c r="C8" s="50"/>
      <c r="H8" s="6"/>
      <c r="I8" s="6"/>
      <c r="J8" s="6"/>
      <c r="K8" s="24"/>
    </row>
    <row r="9" spans="1:11" ht="117" customHeight="1">
      <c r="A9" s="49" t="s">
        <v>1</v>
      </c>
      <c r="B9" s="49"/>
      <c r="C9" s="26" t="s">
        <v>30</v>
      </c>
      <c r="D9" s="27" t="s">
        <v>71</v>
      </c>
      <c r="E9" s="28" t="s">
        <v>12</v>
      </c>
      <c r="F9" s="28" t="s">
        <v>13</v>
      </c>
      <c r="G9" s="27" t="s">
        <v>5</v>
      </c>
      <c r="H9" s="27" t="s">
        <v>72</v>
      </c>
      <c r="I9" s="27" t="s">
        <v>17</v>
      </c>
      <c r="J9" s="26" t="s">
        <v>84</v>
      </c>
      <c r="K9" s="29" t="s">
        <v>11</v>
      </c>
    </row>
    <row r="10" spans="1:11" ht="16.5" customHeight="1">
      <c r="A10" s="48">
        <v>1</v>
      </c>
      <c r="B10" s="48"/>
      <c r="C10" s="30">
        <v>2</v>
      </c>
      <c r="D10" s="28">
        <v>3</v>
      </c>
      <c r="E10" s="28">
        <v>4</v>
      </c>
      <c r="F10" s="28">
        <v>5</v>
      </c>
      <c r="G10" s="28">
        <v>4</v>
      </c>
      <c r="H10" s="28">
        <v>4</v>
      </c>
      <c r="I10" s="28"/>
      <c r="J10" s="28">
        <v>5</v>
      </c>
      <c r="K10" s="28">
        <v>6</v>
      </c>
    </row>
    <row r="11" spans="1:12" s="4" customFormat="1" ht="18" customHeight="1">
      <c r="A11" s="45" t="s">
        <v>15</v>
      </c>
      <c r="B11" s="45"/>
      <c r="C11" s="31" t="s">
        <v>20</v>
      </c>
      <c r="D11" s="32">
        <f aca="true" t="shared" si="0" ref="D11:J11">D12+D16+D18+D22+D24+D26+D32+D29</f>
        <v>2607500</v>
      </c>
      <c r="E11" s="32">
        <f t="shared" si="0"/>
        <v>0</v>
      </c>
      <c r="F11" s="32">
        <f t="shared" si="0"/>
        <v>0</v>
      </c>
      <c r="G11" s="32">
        <f t="shared" si="0"/>
        <v>0</v>
      </c>
      <c r="H11" s="32">
        <f t="shared" si="0"/>
        <v>3770000</v>
      </c>
      <c r="I11" s="32">
        <f t="shared" si="0"/>
        <v>0</v>
      </c>
      <c r="J11" s="32">
        <f t="shared" si="0"/>
        <v>3864766.3800000004</v>
      </c>
      <c r="K11" s="33">
        <f>J11/H11%</f>
        <v>102.51369708222812</v>
      </c>
      <c r="L11" s="10">
        <f>J11-H11</f>
        <v>94766.38000000035</v>
      </c>
    </row>
    <row r="12" spans="1:12" s="4" customFormat="1" ht="16.5" customHeight="1">
      <c r="A12" s="41" t="s">
        <v>16</v>
      </c>
      <c r="B12" s="41"/>
      <c r="C12" s="31" t="s">
        <v>21</v>
      </c>
      <c r="D12" s="34">
        <f>D15+D13+D14</f>
        <v>114000</v>
      </c>
      <c r="E12" s="34">
        <f aca="true" t="shared" si="1" ref="E12:J12">E15+E13+E14</f>
        <v>0</v>
      </c>
      <c r="F12" s="34">
        <f t="shared" si="1"/>
        <v>0</v>
      </c>
      <c r="G12" s="34">
        <f t="shared" si="1"/>
        <v>0</v>
      </c>
      <c r="H12" s="34">
        <f t="shared" si="1"/>
        <v>300000</v>
      </c>
      <c r="I12" s="34">
        <f t="shared" si="1"/>
        <v>0</v>
      </c>
      <c r="J12" s="34">
        <f t="shared" si="1"/>
        <v>304712.05999999994</v>
      </c>
      <c r="K12" s="35">
        <f>J12/H12%</f>
        <v>101.57068666666665</v>
      </c>
      <c r="L12" s="10">
        <f>J12-H12</f>
        <v>4712.0599999999395</v>
      </c>
    </row>
    <row r="13" spans="1:12" s="4" customFormat="1" ht="105" customHeight="1">
      <c r="A13" s="41" t="s">
        <v>38</v>
      </c>
      <c r="B13" s="41"/>
      <c r="C13" s="36" t="s">
        <v>37</v>
      </c>
      <c r="D13" s="34">
        <v>113000</v>
      </c>
      <c r="E13" s="34"/>
      <c r="F13" s="34"/>
      <c r="G13" s="34"/>
      <c r="H13" s="34">
        <v>300000</v>
      </c>
      <c r="I13" s="34"/>
      <c r="J13" s="34">
        <f>305591.22+104.67+62.01</f>
        <v>305757.89999999997</v>
      </c>
      <c r="K13" s="35">
        <f>J13/H13%</f>
        <v>101.91929999999999</v>
      </c>
      <c r="L13" s="10">
        <f>J13-H13</f>
        <v>5757.899999999965</v>
      </c>
    </row>
    <row r="14" spans="1:12" s="4" customFormat="1" ht="134.25" customHeight="1">
      <c r="A14" s="41" t="s">
        <v>39</v>
      </c>
      <c r="B14" s="41"/>
      <c r="C14" s="36" t="s">
        <v>40</v>
      </c>
      <c r="D14" s="34">
        <v>0</v>
      </c>
      <c r="E14" s="34"/>
      <c r="F14" s="34"/>
      <c r="G14" s="34"/>
      <c r="H14" s="34">
        <v>0</v>
      </c>
      <c r="I14" s="34"/>
      <c r="J14" s="34">
        <v>26</v>
      </c>
      <c r="K14" s="35">
        <v>0</v>
      </c>
      <c r="L14" s="10">
        <f>J14-H14</f>
        <v>26</v>
      </c>
    </row>
    <row r="15" spans="1:12" s="4" customFormat="1" ht="66.75" customHeight="1">
      <c r="A15" s="41" t="s">
        <v>41</v>
      </c>
      <c r="B15" s="41"/>
      <c r="C15" s="36" t="s">
        <v>31</v>
      </c>
      <c r="D15" s="34">
        <v>1000</v>
      </c>
      <c r="E15" s="34"/>
      <c r="F15" s="34"/>
      <c r="G15" s="34"/>
      <c r="H15" s="34">
        <v>0</v>
      </c>
      <c r="I15" s="34"/>
      <c r="J15" s="34">
        <f>-1122.66+0.82+50</f>
        <v>-1071.8400000000001</v>
      </c>
      <c r="K15" s="35">
        <v>0</v>
      </c>
      <c r="L15" s="10">
        <f>J15-H15</f>
        <v>-1071.8400000000001</v>
      </c>
    </row>
    <row r="16" spans="1:12" s="4" customFormat="1" ht="16.5" customHeight="1">
      <c r="A16" s="41" t="s">
        <v>2</v>
      </c>
      <c r="B16" s="41"/>
      <c r="C16" s="37" t="s">
        <v>22</v>
      </c>
      <c r="D16" s="34">
        <f>D17</f>
        <v>31000</v>
      </c>
      <c r="E16" s="34">
        <f aca="true" t="shared" si="2" ref="E16:J16">E17</f>
        <v>0</v>
      </c>
      <c r="F16" s="34">
        <f t="shared" si="2"/>
        <v>0</v>
      </c>
      <c r="G16" s="34">
        <f t="shared" si="2"/>
        <v>0</v>
      </c>
      <c r="H16" s="34">
        <f t="shared" si="2"/>
        <v>25000</v>
      </c>
      <c r="I16" s="34">
        <f t="shared" si="2"/>
        <v>0</v>
      </c>
      <c r="J16" s="34">
        <f t="shared" si="2"/>
        <v>23292.710000000003</v>
      </c>
      <c r="K16" s="35">
        <f>J16/H16%</f>
        <v>93.17084000000001</v>
      </c>
      <c r="L16" s="10">
        <f aca="true" t="shared" si="3" ref="L16:L35">J16-H16</f>
        <v>-1707.2899999999972</v>
      </c>
    </row>
    <row r="17" spans="1:12" s="4" customFormat="1" ht="18" customHeight="1">
      <c r="A17" s="41" t="s">
        <v>3</v>
      </c>
      <c r="B17" s="41"/>
      <c r="C17" s="36" t="s">
        <v>36</v>
      </c>
      <c r="D17" s="34">
        <v>31000</v>
      </c>
      <c r="E17" s="34"/>
      <c r="F17" s="34"/>
      <c r="G17" s="34"/>
      <c r="H17" s="34">
        <v>25000</v>
      </c>
      <c r="I17" s="34"/>
      <c r="J17" s="34">
        <f>23201.4+91.31</f>
        <v>23292.710000000003</v>
      </c>
      <c r="K17" s="35">
        <f>J17/H17%</f>
        <v>93.17084000000001</v>
      </c>
      <c r="L17" s="10">
        <f t="shared" si="3"/>
        <v>-1707.2899999999972</v>
      </c>
    </row>
    <row r="18" spans="1:12" s="4" customFormat="1" ht="16.5" customHeight="1">
      <c r="A18" s="41" t="s">
        <v>4</v>
      </c>
      <c r="B18" s="41"/>
      <c r="C18" s="37" t="s">
        <v>23</v>
      </c>
      <c r="D18" s="34">
        <f>D19+D20+D21</f>
        <v>2401000</v>
      </c>
      <c r="E18" s="34">
        <f aca="true" t="shared" si="4" ref="E18:J18">E19+E20+E21</f>
        <v>0</v>
      </c>
      <c r="F18" s="34">
        <f t="shared" si="4"/>
        <v>0</v>
      </c>
      <c r="G18" s="34">
        <f t="shared" si="4"/>
        <v>0</v>
      </c>
      <c r="H18" s="34">
        <f t="shared" si="4"/>
        <v>3380000</v>
      </c>
      <c r="I18" s="34">
        <f t="shared" si="4"/>
        <v>0</v>
      </c>
      <c r="J18" s="34">
        <f t="shared" si="4"/>
        <v>3483196.99</v>
      </c>
      <c r="K18" s="35">
        <f>J18/H18%</f>
        <v>103.0531653846154</v>
      </c>
      <c r="L18" s="10">
        <f t="shared" si="3"/>
        <v>103196.99000000022</v>
      </c>
    </row>
    <row r="19" spans="1:12" s="4" customFormat="1" ht="53.25" customHeight="1">
      <c r="A19" s="41" t="s">
        <v>32</v>
      </c>
      <c r="B19" s="41"/>
      <c r="C19" s="36" t="s">
        <v>33</v>
      </c>
      <c r="D19" s="34">
        <v>326000</v>
      </c>
      <c r="E19" s="34"/>
      <c r="F19" s="34"/>
      <c r="G19" s="34"/>
      <c r="H19" s="34">
        <v>430000</v>
      </c>
      <c r="I19" s="34"/>
      <c r="J19" s="34">
        <f>428555.15+5110.02</f>
        <v>433665.17000000004</v>
      </c>
      <c r="K19" s="35">
        <f aca="true" t="shared" si="5" ref="K19:K26">J19/H19%</f>
        <v>100.85236511627907</v>
      </c>
      <c r="L19" s="10">
        <f t="shared" si="3"/>
        <v>3665.170000000042</v>
      </c>
    </row>
    <row r="20" spans="1:12" s="4" customFormat="1" ht="54" customHeight="1">
      <c r="A20" s="42" t="s">
        <v>48</v>
      </c>
      <c r="B20" s="43"/>
      <c r="C20" s="36" t="s">
        <v>49</v>
      </c>
      <c r="D20" s="34">
        <v>1600000</v>
      </c>
      <c r="E20" s="34"/>
      <c r="F20" s="34"/>
      <c r="G20" s="34"/>
      <c r="H20" s="34">
        <v>1600000</v>
      </c>
      <c r="I20" s="34"/>
      <c r="J20" s="34">
        <f>1672360.02+27116.95</f>
        <v>1699476.97</v>
      </c>
      <c r="K20" s="35">
        <f t="shared" si="5"/>
        <v>106.217310625</v>
      </c>
      <c r="L20" s="10">
        <f t="shared" si="3"/>
        <v>99476.96999999997</v>
      </c>
    </row>
    <row r="21" spans="1:12" s="4" customFormat="1" ht="52.5" customHeight="1">
      <c r="A21" s="42" t="s">
        <v>50</v>
      </c>
      <c r="B21" s="43"/>
      <c r="C21" s="36" t="s">
        <v>51</v>
      </c>
      <c r="D21" s="34">
        <v>475000</v>
      </c>
      <c r="E21" s="34"/>
      <c r="F21" s="34"/>
      <c r="G21" s="34"/>
      <c r="H21" s="34">
        <v>1350000</v>
      </c>
      <c r="I21" s="34"/>
      <c r="J21" s="34">
        <f>1339460.49+10594.36</f>
        <v>1350054.85</v>
      </c>
      <c r="K21" s="35">
        <f t="shared" si="5"/>
        <v>100.00406296296298</v>
      </c>
      <c r="L21" s="10"/>
    </row>
    <row r="22" spans="1:12" s="4" customFormat="1" ht="16.5" customHeight="1">
      <c r="A22" s="41" t="s">
        <v>18</v>
      </c>
      <c r="B22" s="41"/>
      <c r="C22" s="37" t="s">
        <v>24</v>
      </c>
      <c r="D22" s="34">
        <f>D23</f>
        <v>5000</v>
      </c>
      <c r="E22" s="34">
        <f aca="true" t="shared" si="6" ref="E22:J22">E23</f>
        <v>0</v>
      </c>
      <c r="F22" s="34">
        <f t="shared" si="6"/>
        <v>0</v>
      </c>
      <c r="G22" s="34">
        <f t="shared" si="6"/>
        <v>0</v>
      </c>
      <c r="H22" s="34">
        <f t="shared" si="6"/>
        <v>6000</v>
      </c>
      <c r="I22" s="34">
        <f t="shared" si="6"/>
        <v>0</v>
      </c>
      <c r="J22" s="34">
        <f t="shared" si="6"/>
        <v>5600</v>
      </c>
      <c r="K22" s="35">
        <f t="shared" si="5"/>
        <v>93.33333333333333</v>
      </c>
      <c r="L22" s="10">
        <f t="shared" si="3"/>
        <v>-400</v>
      </c>
    </row>
    <row r="23" spans="1:12" s="4" customFormat="1" ht="87" customHeight="1">
      <c r="A23" s="41" t="s">
        <v>19</v>
      </c>
      <c r="B23" s="41"/>
      <c r="C23" s="36" t="s">
        <v>45</v>
      </c>
      <c r="D23" s="34">
        <v>5000</v>
      </c>
      <c r="E23" s="34"/>
      <c r="F23" s="34"/>
      <c r="G23" s="34"/>
      <c r="H23" s="34">
        <v>6000</v>
      </c>
      <c r="I23" s="34"/>
      <c r="J23" s="34">
        <v>5600</v>
      </c>
      <c r="K23" s="35">
        <f t="shared" si="5"/>
        <v>93.33333333333333</v>
      </c>
      <c r="L23" s="10">
        <f t="shared" si="3"/>
        <v>-400</v>
      </c>
    </row>
    <row r="24" spans="1:12" s="4" customFormat="1" ht="51" customHeight="1">
      <c r="A24" s="41" t="s">
        <v>6</v>
      </c>
      <c r="B24" s="41"/>
      <c r="C24" s="37" t="s">
        <v>25</v>
      </c>
      <c r="D24" s="34">
        <f>D25</f>
        <v>9000</v>
      </c>
      <c r="E24" s="34">
        <f aca="true" t="shared" si="7" ref="E24:J24">E25</f>
        <v>0</v>
      </c>
      <c r="F24" s="34">
        <f t="shared" si="7"/>
        <v>0</v>
      </c>
      <c r="G24" s="34">
        <f t="shared" si="7"/>
        <v>0</v>
      </c>
      <c r="H24" s="34">
        <f t="shared" si="7"/>
        <v>9000</v>
      </c>
      <c r="I24" s="34">
        <f t="shared" si="7"/>
        <v>0</v>
      </c>
      <c r="J24" s="34">
        <f t="shared" si="7"/>
        <v>8722.44</v>
      </c>
      <c r="K24" s="35">
        <f t="shared" si="5"/>
        <v>96.91600000000001</v>
      </c>
      <c r="L24" s="10">
        <f t="shared" si="3"/>
        <v>-277.5599999999995</v>
      </c>
    </row>
    <row r="25" spans="1:12" s="4" customFormat="1" ht="103.5" customHeight="1">
      <c r="A25" s="46" t="s">
        <v>52</v>
      </c>
      <c r="B25" s="46"/>
      <c r="C25" s="37" t="s">
        <v>46</v>
      </c>
      <c r="D25" s="34">
        <v>9000</v>
      </c>
      <c r="E25" s="34"/>
      <c r="F25" s="34"/>
      <c r="G25" s="34"/>
      <c r="H25" s="34">
        <v>9000</v>
      </c>
      <c r="I25" s="34"/>
      <c r="J25" s="34">
        <v>8722.44</v>
      </c>
      <c r="K25" s="35">
        <f t="shared" si="5"/>
        <v>96.91600000000001</v>
      </c>
      <c r="L25" s="10">
        <f t="shared" si="3"/>
        <v>-277.5599999999995</v>
      </c>
    </row>
    <row r="26" spans="1:12" s="4" customFormat="1" ht="34.5" customHeight="1">
      <c r="A26" s="41" t="s">
        <v>10</v>
      </c>
      <c r="B26" s="41"/>
      <c r="C26" s="37" t="s">
        <v>26</v>
      </c>
      <c r="D26" s="34">
        <f>D27+D28</f>
        <v>46500</v>
      </c>
      <c r="E26" s="34">
        <f>E27</f>
        <v>0</v>
      </c>
      <c r="F26" s="34">
        <f>F27</f>
        <v>0</v>
      </c>
      <c r="G26" s="34">
        <f>G27</f>
        <v>0</v>
      </c>
      <c r="H26" s="34">
        <f>H27+H28</f>
        <v>46500</v>
      </c>
      <c r="I26" s="34">
        <f>I27+I28</f>
        <v>0</v>
      </c>
      <c r="J26" s="34">
        <f>J27+J28</f>
        <v>35742.18</v>
      </c>
      <c r="K26" s="35">
        <f t="shared" si="5"/>
        <v>76.86490322580646</v>
      </c>
      <c r="L26" s="10">
        <f t="shared" si="3"/>
        <v>-10757.82</v>
      </c>
    </row>
    <row r="27" spans="1:12" s="4" customFormat="1" ht="36.75" customHeight="1">
      <c r="A27" s="41" t="s">
        <v>53</v>
      </c>
      <c r="B27" s="41" t="s">
        <v>14</v>
      </c>
      <c r="C27" s="37" t="s">
        <v>47</v>
      </c>
      <c r="D27" s="34">
        <v>0</v>
      </c>
      <c r="E27" s="34"/>
      <c r="F27" s="34"/>
      <c r="G27" s="34"/>
      <c r="H27" s="34">
        <v>0</v>
      </c>
      <c r="I27" s="34"/>
      <c r="J27" s="34">
        <v>0</v>
      </c>
      <c r="K27" s="35">
        <v>0</v>
      </c>
      <c r="L27" s="10">
        <f t="shared" si="3"/>
        <v>0</v>
      </c>
    </row>
    <row r="28" spans="1:12" s="4" customFormat="1" ht="36.75" customHeight="1">
      <c r="A28" s="42" t="s">
        <v>54</v>
      </c>
      <c r="B28" s="43"/>
      <c r="C28" s="37" t="s">
        <v>68</v>
      </c>
      <c r="D28" s="34">
        <v>46500</v>
      </c>
      <c r="E28" s="34"/>
      <c r="F28" s="34"/>
      <c r="G28" s="34"/>
      <c r="H28" s="34">
        <v>46500</v>
      </c>
      <c r="I28" s="34"/>
      <c r="J28" s="34">
        <v>35742.18</v>
      </c>
      <c r="K28" s="35">
        <v>0</v>
      </c>
      <c r="L28" s="10">
        <f t="shared" si="3"/>
        <v>-10757.82</v>
      </c>
    </row>
    <row r="29" spans="1:12" s="4" customFormat="1" ht="18" customHeight="1">
      <c r="A29" s="42" t="s">
        <v>55</v>
      </c>
      <c r="B29" s="43"/>
      <c r="C29" s="37" t="s">
        <v>56</v>
      </c>
      <c r="D29" s="34">
        <f>D30+D31</f>
        <v>1000</v>
      </c>
      <c r="E29" s="34">
        <f aca="true" t="shared" si="8" ref="E29:J29">E30+E31</f>
        <v>0</v>
      </c>
      <c r="F29" s="34">
        <f t="shared" si="8"/>
        <v>0</v>
      </c>
      <c r="G29" s="34">
        <f t="shared" si="8"/>
        <v>0</v>
      </c>
      <c r="H29" s="34">
        <f t="shared" si="8"/>
        <v>3500</v>
      </c>
      <c r="I29" s="34">
        <f t="shared" si="8"/>
        <v>0</v>
      </c>
      <c r="J29" s="34">
        <f t="shared" si="8"/>
        <v>3500</v>
      </c>
      <c r="K29" s="35">
        <f>J29/H29%</f>
        <v>100</v>
      </c>
      <c r="L29" s="10">
        <f>J29-H29</f>
        <v>0</v>
      </c>
    </row>
    <row r="30" spans="1:12" s="4" customFormat="1" ht="69" customHeight="1">
      <c r="A30" s="41" t="s">
        <v>57</v>
      </c>
      <c r="B30" s="41" t="s">
        <v>14</v>
      </c>
      <c r="C30" s="37" t="s">
        <v>58</v>
      </c>
      <c r="D30" s="34">
        <v>1000</v>
      </c>
      <c r="E30" s="34"/>
      <c r="F30" s="34"/>
      <c r="G30" s="34"/>
      <c r="H30" s="34">
        <v>3500</v>
      </c>
      <c r="I30" s="34"/>
      <c r="J30" s="34">
        <v>3500</v>
      </c>
      <c r="K30" s="35">
        <f>J30/H30%</f>
        <v>100</v>
      </c>
      <c r="L30" s="10">
        <f>J30-H30</f>
        <v>0</v>
      </c>
    </row>
    <row r="31" spans="1:12" s="4" customFormat="1" ht="51" customHeight="1">
      <c r="A31" s="41" t="s">
        <v>65</v>
      </c>
      <c r="B31" s="41" t="s">
        <v>14</v>
      </c>
      <c r="C31" s="37" t="s">
        <v>66</v>
      </c>
      <c r="D31" s="34">
        <v>0</v>
      </c>
      <c r="E31" s="34"/>
      <c r="F31" s="34"/>
      <c r="G31" s="34"/>
      <c r="H31" s="34">
        <v>0</v>
      </c>
      <c r="I31" s="34"/>
      <c r="J31" s="34">
        <v>0</v>
      </c>
      <c r="K31" s="35">
        <v>0</v>
      </c>
      <c r="L31" s="10">
        <f>J31-H31</f>
        <v>0</v>
      </c>
    </row>
    <row r="32" spans="1:12" s="4" customFormat="1" ht="18" customHeight="1">
      <c r="A32" s="42" t="s">
        <v>59</v>
      </c>
      <c r="B32" s="43"/>
      <c r="C32" s="37" t="s">
        <v>60</v>
      </c>
      <c r="D32" s="34">
        <f>D33</f>
        <v>0</v>
      </c>
      <c r="E32" s="34">
        <f aca="true" t="shared" si="9" ref="E32:J32">E33</f>
        <v>0</v>
      </c>
      <c r="F32" s="34">
        <f t="shared" si="9"/>
        <v>0</v>
      </c>
      <c r="G32" s="34">
        <f t="shared" si="9"/>
        <v>0</v>
      </c>
      <c r="H32" s="34">
        <f t="shared" si="9"/>
        <v>0</v>
      </c>
      <c r="I32" s="34">
        <f t="shared" si="9"/>
        <v>0</v>
      </c>
      <c r="J32" s="34">
        <f t="shared" si="9"/>
        <v>0</v>
      </c>
      <c r="K32" s="35">
        <v>0</v>
      </c>
      <c r="L32" s="10">
        <f t="shared" si="3"/>
        <v>0</v>
      </c>
    </row>
    <row r="33" spans="1:12" s="4" customFormat="1" ht="37.5" customHeight="1">
      <c r="A33" s="41" t="s">
        <v>61</v>
      </c>
      <c r="B33" s="41" t="s">
        <v>14</v>
      </c>
      <c r="C33" s="37" t="s">
        <v>62</v>
      </c>
      <c r="D33" s="34">
        <v>0</v>
      </c>
      <c r="E33" s="34"/>
      <c r="F33" s="34"/>
      <c r="G33" s="34"/>
      <c r="H33" s="34">
        <v>0</v>
      </c>
      <c r="I33" s="34">
        <f>J33</f>
        <v>0</v>
      </c>
      <c r="J33" s="34">
        <v>0</v>
      </c>
      <c r="K33" s="35">
        <v>0</v>
      </c>
      <c r="L33" s="10">
        <f t="shared" si="3"/>
        <v>0</v>
      </c>
    </row>
    <row r="34" spans="1:12" s="7" customFormat="1" ht="18.75" customHeight="1">
      <c r="A34" s="45" t="s">
        <v>8</v>
      </c>
      <c r="B34" s="45"/>
      <c r="C34" s="38" t="s">
        <v>27</v>
      </c>
      <c r="D34" s="32">
        <f>D35</f>
        <v>3127238</v>
      </c>
      <c r="E34" s="32">
        <f aca="true" t="shared" si="10" ref="E34:J34">E35</f>
        <v>0</v>
      </c>
      <c r="F34" s="32">
        <f t="shared" si="10"/>
        <v>0</v>
      </c>
      <c r="G34" s="32">
        <f t="shared" si="10"/>
        <v>0</v>
      </c>
      <c r="H34" s="32">
        <f t="shared" si="10"/>
        <v>4927238</v>
      </c>
      <c r="I34" s="32">
        <f t="shared" si="10"/>
        <v>0</v>
      </c>
      <c r="J34" s="32">
        <f t="shared" si="10"/>
        <v>4927238</v>
      </c>
      <c r="K34" s="33">
        <f aca="true" t="shared" si="11" ref="K34:K43">J34/H34%</f>
        <v>100</v>
      </c>
      <c r="L34" s="18">
        <f t="shared" si="3"/>
        <v>0</v>
      </c>
    </row>
    <row r="35" spans="1:12" s="4" customFormat="1" ht="34.5" customHeight="1">
      <c r="A35" s="41" t="s">
        <v>7</v>
      </c>
      <c r="B35" s="41"/>
      <c r="C35" s="37" t="s">
        <v>28</v>
      </c>
      <c r="D35" s="34">
        <f>D40+D42+D36+D38</f>
        <v>3127238</v>
      </c>
      <c r="E35" s="34">
        <f aca="true" t="shared" si="12" ref="E35:J35">E40+E42+E36+E38</f>
        <v>0</v>
      </c>
      <c r="F35" s="34">
        <f t="shared" si="12"/>
        <v>0</v>
      </c>
      <c r="G35" s="34">
        <f t="shared" si="12"/>
        <v>0</v>
      </c>
      <c r="H35" s="34">
        <f t="shared" si="12"/>
        <v>4927238</v>
      </c>
      <c r="I35" s="34">
        <f t="shared" si="12"/>
        <v>0</v>
      </c>
      <c r="J35" s="34">
        <f t="shared" si="12"/>
        <v>4927238</v>
      </c>
      <c r="K35" s="35">
        <f t="shared" si="11"/>
        <v>100</v>
      </c>
      <c r="L35" s="10">
        <f t="shared" si="3"/>
        <v>0</v>
      </c>
    </row>
    <row r="36" spans="1:12" s="4" customFormat="1" ht="34.5" customHeight="1">
      <c r="A36" s="41" t="s">
        <v>43</v>
      </c>
      <c r="B36" s="41"/>
      <c r="C36" s="37" t="s">
        <v>73</v>
      </c>
      <c r="D36" s="34">
        <f>D37</f>
        <v>1253000</v>
      </c>
      <c r="E36" s="34">
        <f aca="true" t="shared" si="13" ref="E36:J38">E37</f>
        <v>0</v>
      </c>
      <c r="F36" s="34">
        <f t="shared" si="13"/>
        <v>0</v>
      </c>
      <c r="G36" s="34">
        <f t="shared" si="13"/>
        <v>0</v>
      </c>
      <c r="H36" s="34">
        <f t="shared" si="13"/>
        <v>1253000</v>
      </c>
      <c r="I36" s="34">
        <f t="shared" si="13"/>
        <v>0</v>
      </c>
      <c r="J36" s="34">
        <f t="shared" si="13"/>
        <v>1253000</v>
      </c>
      <c r="K36" s="35">
        <f t="shared" si="11"/>
        <v>100</v>
      </c>
      <c r="L36" s="10"/>
    </row>
    <row r="37" spans="1:12" s="4" customFormat="1" ht="34.5" customHeight="1">
      <c r="A37" s="41" t="s">
        <v>67</v>
      </c>
      <c r="B37" s="41"/>
      <c r="C37" s="37" t="s">
        <v>74</v>
      </c>
      <c r="D37" s="34">
        <v>1253000</v>
      </c>
      <c r="E37" s="34"/>
      <c r="F37" s="34"/>
      <c r="G37" s="34"/>
      <c r="H37" s="34">
        <v>1253000</v>
      </c>
      <c r="I37" s="34"/>
      <c r="J37" s="34">
        <v>1253000</v>
      </c>
      <c r="K37" s="35">
        <f t="shared" si="11"/>
        <v>100</v>
      </c>
      <c r="L37" s="10"/>
    </row>
    <row r="38" spans="1:12" s="4" customFormat="1" ht="35.25" customHeight="1">
      <c r="A38" s="41" t="s">
        <v>75</v>
      </c>
      <c r="B38" s="41"/>
      <c r="C38" s="37" t="s">
        <v>76</v>
      </c>
      <c r="D38" s="34">
        <f>D39</f>
        <v>0</v>
      </c>
      <c r="E38" s="34">
        <f t="shared" si="13"/>
        <v>0</v>
      </c>
      <c r="F38" s="34">
        <f t="shared" si="13"/>
        <v>0</v>
      </c>
      <c r="G38" s="34">
        <f t="shared" si="13"/>
        <v>0</v>
      </c>
      <c r="H38" s="34">
        <f t="shared" si="13"/>
        <v>1200000</v>
      </c>
      <c r="I38" s="34">
        <f t="shared" si="13"/>
        <v>0</v>
      </c>
      <c r="J38" s="34">
        <f t="shared" si="13"/>
        <v>1200000</v>
      </c>
      <c r="K38" s="35">
        <f>J38/H38%</f>
        <v>100</v>
      </c>
      <c r="L38" s="10">
        <f>J38-H38</f>
        <v>0</v>
      </c>
    </row>
    <row r="39" spans="1:12" s="4" customFormat="1" ht="20.25" customHeight="1">
      <c r="A39" s="41" t="s">
        <v>77</v>
      </c>
      <c r="B39" s="41"/>
      <c r="C39" s="37" t="s">
        <v>78</v>
      </c>
      <c r="D39" s="34">
        <v>0</v>
      </c>
      <c r="E39" s="34"/>
      <c r="F39" s="34"/>
      <c r="G39" s="34"/>
      <c r="H39" s="34">
        <v>1200000</v>
      </c>
      <c r="I39" s="34"/>
      <c r="J39" s="34">
        <v>1200000</v>
      </c>
      <c r="K39" s="35">
        <f>J39/H39%</f>
        <v>100</v>
      </c>
      <c r="L39" s="10">
        <f>J39-H39</f>
        <v>0</v>
      </c>
    </row>
    <row r="40" spans="1:12" s="4" customFormat="1" ht="15.75" customHeight="1">
      <c r="A40" s="41" t="s">
        <v>0</v>
      </c>
      <c r="B40" s="41"/>
      <c r="C40" s="37" t="s">
        <v>79</v>
      </c>
      <c r="D40" s="34">
        <f>D41</f>
        <v>277662</v>
      </c>
      <c r="E40" s="34">
        <f aca="true" t="shared" si="14" ref="E40:J40">E41</f>
        <v>0</v>
      </c>
      <c r="F40" s="34">
        <f t="shared" si="14"/>
        <v>0</v>
      </c>
      <c r="G40" s="34">
        <f t="shared" si="14"/>
        <v>0</v>
      </c>
      <c r="H40" s="34">
        <f t="shared" si="14"/>
        <v>277662</v>
      </c>
      <c r="I40" s="34">
        <f t="shared" si="14"/>
        <v>0</v>
      </c>
      <c r="J40" s="34">
        <f t="shared" si="14"/>
        <v>277662</v>
      </c>
      <c r="K40" s="35">
        <f t="shared" si="11"/>
        <v>100</v>
      </c>
      <c r="L40" s="10"/>
    </row>
    <row r="41" spans="1:12" s="4" customFormat="1" ht="71.25" customHeight="1">
      <c r="A41" s="41" t="s">
        <v>63</v>
      </c>
      <c r="B41" s="41"/>
      <c r="C41" s="37" t="s">
        <v>80</v>
      </c>
      <c r="D41" s="34">
        <v>277662</v>
      </c>
      <c r="E41" s="34"/>
      <c r="F41" s="34"/>
      <c r="G41" s="34"/>
      <c r="H41" s="34">
        <v>277662</v>
      </c>
      <c r="I41" s="34"/>
      <c r="J41" s="34">
        <v>277662</v>
      </c>
      <c r="K41" s="35">
        <f t="shared" si="11"/>
        <v>100</v>
      </c>
      <c r="L41" s="10"/>
    </row>
    <row r="42" spans="1:12" s="4" customFormat="1" ht="23.25" customHeight="1">
      <c r="A42" s="41" t="s">
        <v>42</v>
      </c>
      <c r="B42" s="41"/>
      <c r="C42" s="37" t="s">
        <v>81</v>
      </c>
      <c r="D42" s="34">
        <f>D44+D43</f>
        <v>1596576</v>
      </c>
      <c r="E42" s="34">
        <f aca="true" t="shared" si="15" ref="E42:J42">E44+E43</f>
        <v>0</v>
      </c>
      <c r="F42" s="34">
        <f t="shared" si="15"/>
        <v>0</v>
      </c>
      <c r="G42" s="34">
        <f t="shared" si="15"/>
        <v>0</v>
      </c>
      <c r="H42" s="34">
        <f t="shared" si="15"/>
        <v>2196576</v>
      </c>
      <c r="I42" s="34">
        <f t="shared" si="15"/>
        <v>0</v>
      </c>
      <c r="J42" s="34">
        <f t="shared" si="15"/>
        <v>2196576</v>
      </c>
      <c r="K42" s="35">
        <f t="shared" si="11"/>
        <v>100.00000000000001</v>
      </c>
      <c r="L42" s="10"/>
    </row>
    <row r="43" spans="1:12" s="7" customFormat="1" ht="18.75" customHeight="1">
      <c r="A43" s="42" t="s">
        <v>69</v>
      </c>
      <c r="B43" s="43"/>
      <c r="C43" s="37" t="s">
        <v>82</v>
      </c>
      <c r="D43" s="34">
        <v>1596576</v>
      </c>
      <c r="E43" s="34"/>
      <c r="F43" s="34"/>
      <c r="G43" s="34"/>
      <c r="H43" s="34">
        <v>2196576</v>
      </c>
      <c r="I43" s="34"/>
      <c r="J43" s="34">
        <v>2196576</v>
      </c>
      <c r="K43" s="35">
        <f t="shared" si="11"/>
        <v>100.00000000000001</v>
      </c>
      <c r="L43" s="10">
        <f>J43-H43</f>
        <v>0</v>
      </c>
    </row>
    <row r="44" spans="1:11" ht="39" customHeight="1">
      <c r="A44" s="41" t="s">
        <v>64</v>
      </c>
      <c r="B44" s="41"/>
      <c r="C44" s="37" t="s">
        <v>83</v>
      </c>
      <c r="D44" s="34">
        <v>0</v>
      </c>
      <c r="E44" s="34"/>
      <c r="F44" s="34"/>
      <c r="G44" s="34"/>
      <c r="H44" s="34">
        <v>0</v>
      </c>
      <c r="I44" s="34"/>
      <c r="J44" s="34">
        <v>0</v>
      </c>
      <c r="K44" s="35">
        <v>0</v>
      </c>
    </row>
    <row r="45" spans="1:11" ht="18">
      <c r="A45" s="39" t="s">
        <v>9</v>
      </c>
      <c r="B45" s="39"/>
      <c r="C45" s="19"/>
      <c r="D45" s="20">
        <f>D11+D34</f>
        <v>5734738</v>
      </c>
      <c r="E45" s="20">
        <f>E11+E34</f>
        <v>0</v>
      </c>
      <c r="F45" s="20">
        <f>F11+F34</f>
        <v>0</v>
      </c>
      <c r="G45" s="20">
        <f>G11+G34</f>
        <v>0</v>
      </c>
      <c r="H45" s="20">
        <f>H11+H34</f>
        <v>8697238</v>
      </c>
      <c r="I45" s="20">
        <f>J45</f>
        <v>8792004.38</v>
      </c>
      <c r="J45" s="20">
        <f>J11+J34</f>
        <v>8792004.38</v>
      </c>
      <c r="K45" s="21">
        <f>J45/H45%</f>
        <v>101.08961465697502</v>
      </c>
    </row>
  </sheetData>
  <sheetProtection/>
  <mergeCells count="42">
    <mergeCell ref="A21:B21"/>
    <mergeCell ref="A15:B15"/>
    <mergeCell ref="A5:K5"/>
    <mergeCell ref="A6:K6"/>
    <mergeCell ref="A11:B11"/>
    <mergeCell ref="A10:B10"/>
    <mergeCell ref="A9:B9"/>
    <mergeCell ref="A8:C8"/>
    <mergeCell ref="A12:B12"/>
    <mergeCell ref="A27:B27"/>
    <mergeCell ref="A28:B28"/>
    <mergeCell ref="A26:B26"/>
    <mergeCell ref="A22:B22"/>
    <mergeCell ref="A29:B29"/>
    <mergeCell ref="A25:B25"/>
    <mergeCell ref="A23:B23"/>
    <mergeCell ref="A44:B44"/>
    <mergeCell ref="A32:B32"/>
    <mergeCell ref="A35:B35"/>
    <mergeCell ref="A14:B14"/>
    <mergeCell ref="A13:B13"/>
    <mergeCell ref="A31:B31"/>
    <mergeCell ref="A24:B24"/>
    <mergeCell ref="A33:B33"/>
    <mergeCell ref="A34:B34"/>
    <mergeCell ref="A30:B30"/>
    <mergeCell ref="A38:B38"/>
    <mergeCell ref="A39:B39"/>
    <mergeCell ref="A36:B36"/>
    <mergeCell ref="A37:B37"/>
    <mergeCell ref="A40:B40"/>
    <mergeCell ref="A43:B43"/>
    <mergeCell ref="A45:B45"/>
    <mergeCell ref="B1:C1"/>
    <mergeCell ref="A16:B16"/>
    <mergeCell ref="A17:B17"/>
    <mergeCell ref="A18:B18"/>
    <mergeCell ref="A19:B19"/>
    <mergeCell ref="A20:B20"/>
    <mergeCell ref="A7:K7"/>
    <mergeCell ref="A41:B41"/>
    <mergeCell ref="A42:B42"/>
  </mergeCells>
  <printOptions/>
  <pageMargins left="0.4330708661417323" right="0.15748031496062992" top="0.31496062992125984" bottom="0.2362204724409449" header="0.1968503937007874" footer="0.15748031496062992"/>
  <pageSetup fitToHeight="8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2018-04-06T05:22:08Z</cp:lastPrinted>
  <dcterms:created xsi:type="dcterms:W3CDTF">1996-10-08T23:32:33Z</dcterms:created>
  <dcterms:modified xsi:type="dcterms:W3CDTF">2020-05-25T23:45:24Z</dcterms:modified>
  <cp:category/>
  <cp:version/>
  <cp:contentType/>
  <cp:contentStatus/>
</cp:coreProperties>
</file>